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0414 Propuesta Puente Alto y otros/15 Reducciones Fin de semana/03. Mediciones terreno/"/>
    </mc:Choice>
  </mc:AlternateContent>
  <xr:revisionPtr revIDLastSave="406" documentId="13_ncr:1_{7D9091D1-50BC-46D2-8070-E834F0D20249}" xr6:coauthVersionLast="47" xr6:coauthVersionMax="47" xr10:uidLastSave="{33305052-C4BE-449B-8782-6812E1F5B033}"/>
  <bookViews>
    <workbookView xWindow="33735" yWindow="225" windowWidth="21675" windowHeight="15255" xr2:uid="{E73BF361-02A6-49DA-B432-3DF3AE9D076F}"/>
  </bookViews>
  <sheets>
    <sheet name="124 PF459" sheetId="8" r:id="rId1"/>
    <sheet name="124 PF92" sheetId="1" r:id="rId2"/>
    <sheet name="124 PF3" sheetId="7" r:id="rId3"/>
    <sheet name="F18" sheetId="3" r:id="rId4"/>
    <sheet name="F05" sheetId="4" r:id="rId5"/>
    <sheet name="F06" sheetId="5" r:id="rId6"/>
    <sheet name="F33" sheetId="6" r:id="rId7"/>
    <sheet name="Hoja2" sheetId="2" r:id="rId8"/>
    <sheet name="Hoja1" sheetId="9" r:id="rId9"/>
  </sheets>
  <definedNames>
    <definedName name="_xlnm._FilterDatabase" localSheetId="2" hidden="1">'124 PF3'!$A$1:$K$9</definedName>
    <definedName name="_xlnm._FilterDatabase" localSheetId="0" hidden="1">'124 PF459'!$A$1:$K$16</definedName>
    <definedName name="_xlnm._FilterDatabase" localSheetId="1" hidden="1">'124 PF92'!$A$1:$K$17</definedName>
    <definedName name="_xlnm._FilterDatabase" localSheetId="4" hidden="1">'F05'!$A$1:$K$22</definedName>
    <definedName name="_xlnm._FilterDatabase" localSheetId="5" hidden="1">'F06'!$A$1:$K$27</definedName>
    <definedName name="_xlnm._FilterDatabase" localSheetId="3" hidden="1">'F18'!$A$1:$K$21</definedName>
    <definedName name="_xlnm._FilterDatabase" localSheetId="6" hidden="1">'F33'!$A$1:$K$9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" i="6" l="1"/>
  <c r="Y3" i="6"/>
  <c r="Y4" i="6"/>
  <c r="X4" i="6"/>
  <c r="X3" i="6"/>
  <c r="X2" i="6"/>
  <c r="AB2" i="6" s="1"/>
  <c r="R2" i="6"/>
  <c r="R3" i="6"/>
  <c r="R4" i="6"/>
  <c r="R5" i="6"/>
  <c r="Q5" i="6"/>
  <c r="Q4" i="6"/>
  <c r="Q3" i="6"/>
  <c r="Q2" i="6"/>
  <c r="U5" i="6"/>
  <c r="AB4" i="6"/>
  <c r="U4" i="6"/>
  <c r="U3" i="6"/>
  <c r="U2" i="6"/>
  <c r="Y2" i="5"/>
  <c r="Y3" i="5"/>
  <c r="Y4" i="5"/>
  <c r="Y5" i="5"/>
  <c r="Y6" i="5"/>
  <c r="Y7" i="5"/>
  <c r="Y8" i="5"/>
  <c r="AB8" i="5" s="1"/>
  <c r="Y9" i="5"/>
  <c r="Y10" i="5"/>
  <c r="AB10" i="5" s="1"/>
  <c r="Y11" i="5"/>
  <c r="Y12" i="5"/>
  <c r="AB12" i="5" s="1"/>
  <c r="X12" i="5"/>
  <c r="X11" i="5"/>
  <c r="X10" i="5"/>
  <c r="X9" i="5"/>
  <c r="X8" i="5"/>
  <c r="X7" i="5"/>
  <c r="X6" i="5"/>
  <c r="X5" i="5"/>
  <c r="X4" i="5"/>
  <c r="X3" i="5"/>
  <c r="X2" i="5"/>
  <c r="R2" i="5"/>
  <c r="U2" i="5" s="1"/>
  <c r="R3" i="5"/>
  <c r="R5" i="5"/>
  <c r="U5" i="5" s="1"/>
  <c r="R6" i="5"/>
  <c r="U6" i="5" s="1"/>
  <c r="R7" i="5"/>
  <c r="R8" i="5"/>
  <c r="R9" i="5"/>
  <c r="R10" i="5"/>
  <c r="R11" i="5"/>
  <c r="R12" i="5"/>
  <c r="R13" i="5"/>
  <c r="U13" i="5" s="1"/>
  <c r="Q13" i="5"/>
  <c r="Q12" i="5"/>
  <c r="Q11" i="5"/>
  <c r="Q10" i="5"/>
  <c r="Q9" i="5"/>
  <c r="Q8" i="5"/>
  <c r="Q7" i="5"/>
  <c r="Q6" i="5"/>
  <c r="Q5" i="5"/>
  <c r="Q3" i="5"/>
  <c r="Q2" i="5"/>
  <c r="U7" i="5"/>
  <c r="AB6" i="5"/>
  <c r="AB5" i="5"/>
  <c r="AB4" i="5"/>
  <c r="AB3" i="5"/>
  <c r="U3" i="5"/>
  <c r="AB2" i="5"/>
  <c r="U10" i="5"/>
  <c r="AB9" i="5"/>
  <c r="AB7" i="4"/>
  <c r="AB8" i="4"/>
  <c r="AB9" i="4"/>
  <c r="AB10" i="4"/>
  <c r="AB11" i="4"/>
  <c r="Y2" i="4"/>
  <c r="AB2" i="4" s="1"/>
  <c r="Y3" i="4"/>
  <c r="Y4" i="4"/>
  <c r="Y5" i="4"/>
  <c r="Y6" i="4"/>
  <c r="Y7" i="4"/>
  <c r="Y8" i="4"/>
  <c r="Y9" i="4"/>
  <c r="Y10" i="4"/>
  <c r="Y11" i="4"/>
  <c r="X11" i="4"/>
  <c r="X10" i="4"/>
  <c r="X9" i="4"/>
  <c r="X8" i="4"/>
  <c r="X7" i="4"/>
  <c r="X6" i="4"/>
  <c r="X5" i="4"/>
  <c r="X4" i="4"/>
  <c r="X3" i="4"/>
  <c r="X2" i="4"/>
  <c r="U8" i="4"/>
  <c r="U9" i="4"/>
  <c r="U10" i="4"/>
  <c r="U11" i="4"/>
  <c r="U12" i="4"/>
  <c r="R2" i="4"/>
  <c r="R3" i="4"/>
  <c r="R4" i="4"/>
  <c r="U4" i="4" s="1"/>
  <c r="R5" i="4"/>
  <c r="R6" i="4"/>
  <c r="U6" i="4" s="1"/>
  <c r="R7" i="4"/>
  <c r="R8" i="4"/>
  <c r="R9" i="4"/>
  <c r="R10" i="4"/>
  <c r="R11" i="4"/>
  <c r="R12" i="4"/>
  <c r="Q12" i="4"/>
  <c r="Q11" i="4"/>
  <c r="Q10" i="4"/>
  <c r="Q9" i="4"/>
  <c r="Q8" i="4"/>
  <c r="Q7" i="4"/>
  <c r="Q6" i="4"/>
  <c r="Q5" i="4"/>
  <c r="Q4" i="4"/>
  <c r="Q3" i="4"/>
  <c r="Q2" i="4"/>
  <c r="U7" i="4"/>
  <c r="AB6" i="4"/>
  <c r="AB5" i="4"/>
  <c r="U5" i="4"/>
  <c r="AB4" i="4"/>
  <c r="U3" i="4"/>
  <c r="U2" i="4"/>
  <c r="Y2" i="3"/>
  <c r="Y3" i="3"/>
  <c r="Y4" i="3"/>
  <c r="Y5" i="3"/>
  <c r="Y6" i="3"/>
  <c r="X6" i="3"/>
  <c r="X5" i="3"/>
  <c r="X4" i="3"/>
  <c r="X3" i="3"/>
  <c r="X2" i="3"/>
  <c r="R2" i="3"/>
  <c r="R3" i="3"/>
  <c r="R4" i="3"/>
  <c r="U4" i="3" s="1"/>
  <c r="R5" i="3"/>
  <c r="R6" i="3"/>
  <c r="U6" i="3" s="1"/>
  <c r="R7" i="3"/>
  <c r="U7" i="3" s="1"/>
  <c r="Q7" i="3"/>
  <c r="Q6" i="3"/>
  <c r="Q5" i="3"/>
  <c r="Q4" i="3"/>
  <c r="Q3" i="3"/>
  <c r="Q2" i="3"/>
  <c r="AB6" i="3"/>
  <c r="AB5" i="3"/>
  <c r="U5" i="3"/>
  <c r="AB4" i="3"/>
  <c r="AB3" i="3"/>
  <c r="U3" i="3"/>
  <c r="AB2" i="3"/>
  <c r="U2" i="3"/>
  <c r="Y2" i="7"/>
  <c r="Y3" i="7"/>
  <c r="Y4" i="7"/>
  <c r="AB4" i="7" s="1"/>
  <c r="X4" i="7"/>
  <c r="X3" i="7"/>
  <c r="X2" i="7"/>
  <c r="R2" i="7"/>
  <c r="R3" i="7"/>
  <c r="R4" i="7"/>
  <c r="R5" i="7"/>
  <c r="Q5" i="7"/>
  <c r="Q4" i="7"/>
  <c r="U4" i="7" s="1"/>
  <c r="Q3" i="7"/>
  <c r="Q2" i="7"/>
  <c r="U5" i="7"/>
  <c r="AB3" i="7"/>
  <c r="U3" i="7"/>
  <c r="AB2" i="7"/>
  <c r="U2" i="7"/>
  <c r="Y2" i="1"/>
  <c r="AB2" i="1" s="1"/>
  <c r="Y3" i="1"/>
  <c r="Y4" i="1"/>
  <c r="AB4" i="1" s="1"/>
  <c r="Y5" i="1"/>
  <c r="Y6" i="1"/>
  <c r="X6" i="1"/>
  <c r="X5" i="1"/>
  <c r="X4" i="1"/>
  <c r="X3" i="1"/>
  <c r="X2" i="1"/>
  <c r="R2" i="1"/>
  <c r="R3" i="1"/>
  <c r="R4" i="1"/>
  <c r="R5" i="1"/>
  <c r="R6" i="1"/>
  <c r="R7" i="1"/>
  <c r="U7" i="1" s="1"/>
  <c r="Q7" i="1"/>
  <c r="Q6" i="1"/>
  <c r="Q5" i="1"/>
  <c r="Q4" i="1"/>
  <c r="Q3" i="1"/>
  <c r="Q2" i="1"/>
  <c r="AB6" i="1"/>
  <c r="AB5" i="1"/>
  <c r="U5" i="1"/>
  <c r="U4" i="1"/>
  <c r="AB3" i="1"/>
  <c r="U3" i="1"/>
  <c r="U2" i="1"/>
  <c r="Y2" i="8"/>
  <c r="Y3" i="8"/>
  <c r="Y4" i="8"/>
  <c r="Y5" i="8"/>
  <c r="Y6" i="8"/>
  <c r="AB6" i="8" s="1"/>
  <c r="Y7" i="8"/>
  <c r="AB7" i="8" s="1"/>
  <c r="Y8" i="8"/>
  <c r="X8" i="8"/>
  <c r="X7" i="8"/>
  <c r="X6" i="8"/>
  <c r="X5" i="8"/>
  <c r="X4" i="8"/>
  <c r="X3" i="8"/>
  <c r="X2" i="8"/>
  <c r="AB5" i="8"/>
  <c r="AB3" i="8"/>
  <c r="U7" i="8"/>
  <c r="U8" i="8"/>
  <c r="U9" i="8"/>
  <c r="U3" i="8"/>
  <c r="U4" i="8"/>
  <c r="U5" i="8"/>
  <c r="U6" i="8"/>
  <c r="R2" i="8"/>
  <c r="R3" i="8"/>
  <c r="R4" i="8"/>
  <c r="R5" i="8"/>
  <c r="R6" i="8"/>
  <c r="R7" i="8"/>
  <c r="R8" i="8"/>
  <c r="R9" i="8"/>
  <c r="Q9" i="8"/>
  <c r="Q8" i="8"/>
  <c r="Q7" i="8"/>
  <c r="Q6" i="8"/>
  <c r="Q5" i="8"/>
  <c r="Q4" i="8"/>
  <c r="Q3" i="8"/>
  <c r="Q2" i="8"/>
  <c r="M16" i="8"/>
  <c r="L16" i="8"/>
  <c r="M15" i="8"/>
  <c r="L15" i="8"/>
  <c r="M14" i="8"/>
  <c r="N14" i="8" s="1"/>
  <c r="L14" i="8"/>
  <c r="M13" i="8"/>
  <c r="L13" i="8"/>
  <c r="M12" i="8"/>
  <c r="L12" i="8"/>
  <c r="M11" i="8"/>
  <c r="L11" i="8"/>
  <c r="M10" i="8"/>
  <c r="N10" i="8" s="1"/>
  <c r="L10" i="8"/>
  <c r="M9" i="8"/>
  <c r="L9" i="8"/>
  <c r="M8" i="8"/>
  <c r="L8" i="8"/>
  <c r="M7" i="8"/>
  <c r="L7" i="8"/>
  <c r="M6" i="8"/>
  <c r="L6" i="8"/>
  <c r="M5" i="8"/>
  <c r="L5" i="8"/>
  <c r="M4" i="8"/>
  <c r="U2" i="8" s="1"/>
  <c r="L4" i="8"/>
  <c r="M3" i="8"/>
  <c r="L3" i="8"/>
  <c r="M2" i="8"/>
  <c r="L2" i="8"/>
  <c r="M9" i="7"/>
  <c r="N9" i="7" s="1"/>
  <c r="L9" i="7"/>
  <c r="M8" i="7"/>
  <c r="L8" i="7"/>
  <c r="M7" i="7"/>
  <c r="N7" i="7" s="1"/>
  <c r="L7" i="7"/>
  <c r="M6" i="7"/>
  <c r="L6" i="7"/>
  <c r="M5" i="7"/>
  <c r="L5" i="7"/>
  <c r="M4" i="7"/>
  <c r="L4" i="7"/>
  <c r="M3" i="7"/>
  <c r="L3" i="7"/>
  <c r="M2" i="7"/>
  <c r="L2" i="7"/>
  <c r="M9" i="6"/>
  <c r="L9" i="6"/>
  <c r="M8" i="6"/>
  <c r="L8" i="6"/>
  <c r="M7" i="6"/>
  <c r="L7" i="6"/>
  <c r="M6" i="6"/>
  <c r="L6" i="6"/>
  <c r="M5" i="6"/>
  <c r="L5" i="6"/>
  <c r="M4" i="6"/>
  <c r="L4" i="6"/>
  <c r="M3" i="6"/>
  <c r="L3" i="6"/>
  <c r="M2" i="6"/>
  <c r="L2" i="6"/>
  <c r="M27" i="5"/>
  <c r="L27" i="5"/>
  <c r="M26" i="5"/>
  <c r="L26" i="5"/>
  <c r="M25" i="5"/>
  <c r="L25" i="5"/>
  <c r="M24" i="5"/>
  <c r="L24" i="5"/>
  <c r="M23" i="5"/>
  <c r="L23" i="5"/>
  <c r="M22" i="5"/>
  <c r="L22" i="5"/>
  <c r="M21" i="5"/>
  <c r="N21" i="5" s="1"/>
  <c r="L21" i="5"/>
  <c r="M20" i="5"/>
  <c r="L20" i="5"/>
  <c r="M19" i="5"/>
  <c r="L19" i="5"/>
  <c r="M18" i="5"/>
  <c r="L18" i="5"/>
  <c r="M17" i="5"/>
  <c r="L17" i="5"/>
  <c r="M16" i="5"/>
  <c r="L16" i="5"/>
  <c r="M15" i="5"/>
  <c r="N15" i="5" s="1"/>
  <c r="L15" i="5"/>
  <c r="M14" i="5"/>
  <c r="L14" i="5"/>
  <c r="M13" i="5"/>
  <c r="L13" i="5"/>
  <c r="M12" i="5"/>
  <c r="L12" i="5"/>
  <c r="M11" i="5"/>
  <c r="L11" i="5"/>
  <c r="M10" i="5"/>
  <c r="L10" i="5"/>
  <c r="M9" i="5"/>
  <c r="N9" i="5" s="1"/>
  <c r="L9" i="5"/>
  <c r="M8" i="5"/>
  <c r="L8" i="5"/>
  <c r="M7" i="5"/>
  <c r="L7" i="5"/>
  <c r="M6" i="5"/>
  <c r="L6" i="5"/>
  <c r="M5" i="5"/>
  <c r="L5" i="5"/>
  <c r="M4" i="5"/>
  <c r="L4" i="5"/>
  <c r="M3" i="5"/>
  <c r="N3" i="5" s="1"/>
  <c r="L3" i="5"/>
  <c r="M2" i="5"/>
  <c r="L2" i="5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" i="4"/>
  <c r="L2" i="4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M2" i="3"/>
  <c r="L2" i="3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L2" i="1"/>
  <c r="L3" i="1"/>
  <c r="L4" i="1"/>
  <c r="L5" i="1"/>
  <c r="N5" i="1" s="1"/>
  <c r="L6" i="1"/>
  <c r="L7" i="1"/>
  <c r="L8" i="1"/>
  <c r="L9" i="1"/>
  <c r="L10" i="1"/>
  <c r="L11" i="1"/>
  <c r="L12" i="1"/>
  <c r="L13" i="1"/>
  <c r="L14" i="1"/>
  <c r="L15" i="1"/>
  <c r="L16" i="1"/>
  <c r="L17" i="1"/>
  <c r="AB3" i="6" l="1"/>
  <c r="AB11" i="5"/>
  <c r="AB7" i="5"/>
  <c r="U8" i="5"/>
  <c r="U11" i="5"/>
  <c r="U12" i="5"/>
  <c r="U9" i="5"/>
  <c r="AB3" i="4"/>
  <c r="U6" i="1"/>
  <c r="AB8" i="8"/>
  <c r="AB4" i="8"/>
  <c r="AB2" i="8"/>
  <c r="N5" i="8"/>
  <c r="N11" i="8"/>
  <c r="N6" i="8"/>
  <c r="N2" i="8"/>
  <c r="N2" i="7"/>
  <c r="N6" i="7"/>
  <c r="N8" i="7"/>
  <c r="N3" i="7"/>
  <c r="N4" i="7"/>
  <c r="N5" i="7"/>
  <c r="N12" i="8"/>
  <c r="N7" i="8"/>
  <c r="N13" i="8"/>
  <c r="N8" i="8"/>
  <c r="N3" i="8"/>
  <c r="N9" i="8"/>
  <c r="N4" i="8"/>
  <c r="N15" i="8"/>
  <c r="N16" i="8"/>
  <c r="N3" i="6"/>
  <c r="N9" i="6"/>
  <c r="N4" i="6"/>
  <c r="N5" i="6"/>
  <c r="N6" i="6"/>
  <c r="N7" i="6"/>
  <c r="N2" i="6"/>
  <c r="N8" i="6"/>
  <c r="N27" i="5"/>
  <c r="N4" i="5"/>
  <c r="N10" i="5"/>
  <c r="N16" i="5"/>
  <c r="N22" i="5"/>
  <c r="N5" i="5"/>
  <c r="N11" i="5"/>
  <c r="N17" i="5"/>
  <c r="N23" i="5"/>
  <c r="N6" i="5"/>
  <c r="N12" i="5"/>
  <c r="N18" i="5"/>
  <c r="N24" i="5"/>
  <c r="N7" i="5"/>
  <c r="N13" i="5"/>
  <c r="N25" i="5"/>
  <c r="N2" i="5"/>
  <c r="N8" i="5"/>
  <c r="N14" i="5"/>
  <c r="N26" i="5"/>
  <c r="N19" i="5"/>
  <c r="N20" i="5"/>
  <c r="N3" i="4"/>
  <c r="N9" i="4"/>
  <c r="N15" i="4"/>
  <c r="N21" i="4"/>
  <c r="N17" i="4"/>
  <c r="N11" i="4"/>
  <c r="N5" i="4"/>
  <c r="N13" i="4"/>
  <c r="N19" i="4"/>
  <c r="N2" i="4"/>
  <c r="N8" i="4"/>
  <c r="N14" i="4"/>
  <c r="N20" i="4"/>
  <c r="N7" i="4"/>
  <c r="N10" i="4"/>
  <c r="N4" i="4"/>
  <c r="N16" i="4"/>
  <c r="N22" i="4"/>
  <c r="N6" i="4"/>
  <c r="N12" i="4"/>
  <c r="N18" i="4"/>
  <c r="N5" i="3"/>
  <c r="N11" i="3"/>
  <c r="N17" i="3"/>
  <c r="N7" i="3"/>
  <c r="N19" i="3"/>
  <c r="N2" i="3"/>
  <c r="N8" i="3"/>
  <c r="N20" i="3"/>
  <c r="N13" i="3"/>
  <c r="N14" i="3"/>
  <c r="N10" i="3"/>
  <c r="N4" i="3"/>
  <c r="N16" i="3"/>
  <c r="N21" i="3"/>
  <c r="N6" i="3"/>
  <c r="N12" i="3"/>
  <c r="N18" i="3"/>
  <c r="N15" i="3"/>
  <c r="N9" i="3"/>
  <c r="N3" i="3"/>
  <c r="N8" i="1"/>
  <c r="N11" i="1"/>
  <c r="N6" i="1"/>
  <c r="N10" i="1"/>
  <c r="N13" i="1"/>
  <c r="N2" i="1"/>
  <c r="N7" i="1"/>
  <c r="N9" i="1"/>
  <c r="N17" i="1"/>
  <c r="N14" i="1"/>
  <c r="N16" i="1"/>
  <c r="N4" i="1"/>
  <c r="N15" i="1"/>
  <c r="N12" i="1"/>
  <c r="N3" i="1"/>
  <c r="D11" i="2" l="1"/>
  <c r="C11" i="2" s="1"/>
  <c r="D10" i="2"/>
  <c r="C10" i="2" s="1"/>
  <c r="D9" i="2"/>
  <c r="C9" i="2" s="1"/>
  <c r="D8" i="2"/>
  <c r="C8" i="2" s="1"/>
  <c r="D7" i="2"/>
  <c r="C7" i="2" s="1"/>
  <c r="D6" i="2"/>
  <c r="C6" i="2" s="1"/>
  <c r="D5" i="2"/>
  <c r="C5" i="2" s="1"/>
  <c r="D4" i="2"/>
  <c r="C4" i="2" s="1"/>
  <c r="D3" i="2"/>
  <c r="C3" i="2" s="1"/>
  <c r="D2" i="2"/>
  <c r="C2" i="2" s="1"/>
</calcChain>
</file>

<file path=xl/sharedStrings.xml><?xml version="1.0" encoding="utf-8"?>
<sst xmlns="http://schemas.openxmlformats.org/spreadsheetml/2006/main" count="755" uniqueCount="190">
  <si>
    <t>Fecha</t>
  </si>
  <si>
    <t>Servicio</t>
  </si>
  <si>
    <t>Patente</t>
  </si>
  <si>
    <t>Criterio
Llegada</t>
  </si>
  <si>
    <t>Pax Baja</t>
  </si>
  <si>
    <t>Pax Sube</t>
  </si>
  <si>
    <t>Criterio
Salida</t>
  </si>
  <si>
    <t>Observaciones</t>
  </si>
  <si>
    <t>Tipo Bus</t>
  </si>
  <si>
    <t>Hora</t>
  </si>
  <si>
    <t>5A</t>
  </si>
  <si>
    <t>1A</t>
  </si>
  <si>
    <t>4B</t>
  </si>
  <si>
    <t>4C</t>
  </si>
  <si>
    <t>4A</t>
  </si>
  <si>
    <t>Código
Parada</t>
  </si>
  <si>
    <t>1B</t>
  </si>
  <si>
    <t>5B</t>
  </si>
  <si>
    <t>SPZX64</t>
  </si>
  <si>
    <t>SPZY81</t>
  </si>
  <si>
    <t>PF459</t>
  </si>
  <si>
    <t>LCTG25</t>
  </si>
  <si>
    <t>LCTG47</t>
  </si>
  <si>
    <t>LCPG40</t>
  </si>
  <si>
    <t>SRVL78</t>
  </si>
  <si>
    <t>SRVF90</t>
  </si>
  <si>
    <t>SRVF81</t>
  </si>
  <si>
    <t>SRVL25</t>
  </si>
  <si>
    <t>SRVG98</t>
  </si>
  <si>
    <t>SRVH45</t>
  </si>
  <si>
    <t>SRVG92</t>
  </si>
  <si>
    <t>SRVG48</t>
  </si>
  <si>
    <t>SRVH73</t>
  </si>
  <si>
    <t>SRVJ10</t>
  </si>
  <si>
    <t>STHD50</t>
  </si>
  <si>
    <t>LCTG30</t>
  </si>
  <si>
    <t>12 PASAJEROS</t>
  </si>
  <si>
    <t>14 PASAJEROS</t>
  </si>
  <si>
    <t>15 PASAJEROS</t>
  </si>
  <si>
    <t>16 PASAJEROS</t>
  </si>
  <si>
    <t>17 PASAJEROS</t>
  </si>
  <si>
    <t>18 PASAJEROS</t>
  </si>
  <si>
    <t>19 PASAJEROS</t>
  </si>
  <si>
    <t>21 PASAJEROS</t>
  </si>
  <si>
    <t>8 PASAJEROS</t>
  </si>
  <si>
    <t>4 PASAJEROS</t>
  </si>
  <si>
    <t>PF92</t>
  </si>
  <si>
    <t>SPZY68</t>
  </si>
  <si>
    <t>STHD26</t>
  </si>
  <si>
    <t>SRVL75</t>
  </si>
  <si>
    <t>SRVG44</t>
  </si>
  <si>
    <t>LCTG27</t>
  </si>
  <si>
    <t>SRVG83</t>
  </si>
  <si>
    <t>9 PASAJEROS</t>
  </si>
  <si>
    <t>PF3</t>
  </si>
  <si>
    <t>SRVJ90</t>
  </si>
  <si>
    <t>SRVG77</t>
  </si>
  <si>
    <t>SRVH13</t>
  </si>
  <si>
    <t>SRVF84</t>
  </si>
  <si>
    <t>TXZH43</t>
  </si>
  <si>
    <t>LBTS80</t>
  </si>
  <si>
    <t>F33</t>
  </si>
  <si>
    <t>LBTS90</t>
  </si>
  <si>
    <t>LCTG28</t>
  </si>
  <si>
    <t>TXZH40</t>
  </si>
  <si>
    <t>SRVF83</t>
  </si>
  <si>
    <t>STHL95</t>
  </si>
  <si>
    <t>PF249</t>
  </si>
  <si>
    <t>PF722</t>
  </si>
  <si>
    <t>F18</t>
  </si>
  <si>
    <t>SRVG49</t>
  </si>
  <si>
    <t>SPZX70</t>
  </si>
  <si>
    <t>SRVJ39</t>
  </si>
  <si>
    <t>SRVF79</t>
  </si>
  <si>
    <t>SRVG86</t>
  </si>
  <si>
    <t>SRVG81</t>
  </si>
  <si>
    <t>SRVG32</t>
  </si>
  <si>
    <t>STHD12</t>
  </si>
  <si>
    <t>SRVJ43</t>
  </si>
  <si>
    <t>STHF36</t>
  </si>
  <si>
    <t>10 PASAJEROS</t>
  </si>
  <si>
    <t>11 PASAJEROS</t>
  </si>
  <si>
    <t>PG290</t>
  </si>
  <si>
    <t>F05</t>
  </si>
  <si>
    <t>SRVL29</t>
  </si>
  <si>
    <t>SPZY60</t>
  </si>
  <si>
    <t>TXZH46</t>
  </si>
  <si>
    <t>SRVL13</t>
  </si>
  <si>
    <t>LBTS86</t>
  </si>
  <si>
    <t>SPZY18</t>
  </si>
  <si>
    <t>SPZX63</t>
  </si>
  <si>
    <t>SPZX47</t>
  </si>
  <si>
    <t>SRVK82</t>
  </si>
  <si>
    <t>SPZY24</t>
  </si>
  <si>
    <t>SPZY71</t>
  </si>
  <si>
    <t>SPZY79</t>
  </si>
  <si>
    <t>SPZY25</t>
  </si>
  <si>
    <t>SPZY28</t>
  </si>
  <si>
    <t>SPZY37</t>
  </si>
  <si>
    <t>SRVK25</t>
  </si>
  <si>
    <t>SPZX75</t>
  </si>
  <si>
    <t>SRVL81</t>
  </si>
  <si>
    <t>PG11</t>
  </si>
  <si>
    <t>F06</t>
  </si>
  <si>
    <t>SPZY85</t>
  </si>
  <si>
    <t>SRVJ25</t>
  </si>
  <si>
    <t>SPZX67</t>
  </si>
  <si>
    <t>SPZX76</t>
  </si>
  <si>
    <t>SPZY31</t>
  </si>
  <si>
    <t>SPZY43</t>
  </si>
  <si>
    <t>SPZY57</t>
  </si>
  <si>
    <t>SPZY58</t>
  </si>
  <si>
    <t>SPZY54</t>
  </si>
  <si>
    <t>SPZY42</t>
  </si>
  <si>
    <t>SRVJ48</t>
  </si>
  <si>
    <t>SPZY67</t>
  </si>
  <si>
    <t>SPZX96</t>
  </si>
  <si>
    <t>LBTS78</t>
  </si>
  <si>
    <t>SPZY69</t>
  </si>
  <si>
    <t>SPZY86</t>
  </si>
  <si>
    <t>SRVK73</t>
  </si>
  <si>
    <t>SPZX81</t>
  </si>
  <si>
    <t>6 PASAJEROS</t>
  </si>
  <si>
    <t>25 PASAJEROS</t>
  </si>
  <si>
    <t>Factor</t>
  </si>
  <si>
    <t>Bus Tipo C</t>
  </si>
  <si>
    <t>Bus Tipo B</t>
  </si>
  <si>
    <t>BUS</t>
  </si>
  <si>
    <t>CAP. OFRECIDA</t>
  </si>
  <si>
    <t>STHF67</t>
  </si>
  <si>
    <t>SRVL35</t>
  </si>
  <si>
    <t>SPZX93</t>
  </si>
  <si>
    <t>OCUPACIÓN</t>
  </si>
  <si>
    <t>CARGA</t>
  </si>
  <si>
    <t>Hora Movil</t>
  </si>
  <si>
    <t>Cap. Ofrecida</t>
  </si>
  <si>
    <t>Ocupación</t>
  </si>
  <si>
    <t>%Contrato</t>
  </si>
  <si>
    <t>%Carga</t>
  </si>
  <si>
    <t>06:30 a 06:59</t>
  </si>
  <si>
    <t>07:00 a 07:29</t>
  </si>
  <si>
    <t>07:30 a 07:59</t>
  </si>
  <si>
    <t>08:00 a 08:29</t>
  </si>
  <si>
    <t>08:30 a 08:59</t>
  </si>
  <si>
    <t>09:00 a 09:29</t>
  </si>
  <si>
    <t>09:30 a 09:59</t>
  </si>
  <si>
    <t>10:00 a 10:30</t>
  </si>
  <si>
    <t>06:30 a 07:29</t>
  </si>
  <si>
    <t>07:00 a 07:59</t>
  </si>
  <si>
    <t>07:30 a 08:29</t>
  </si>
  <si>
    <t>08:00 a 08:59</t>
  </si>
  <si>
    <t>08:30 a 09:29</t>
  </si>
  <si>
    <t>09:00 a 09:59</t>
  </si>
  <si>
    <t>09:30 a 10:29</t>
  </si>
  <si>
    <t>19:30 a 19:59</t>
  </si>
  <si>
    <t>20:00 a 20:29</t>
  </si>
  <si>
    <t>20:30 a 20:59</t>
  </si>
  <si>
    <t>21:00 a 21:29</t>
  </si>
  <si>
    <t>19:30 a 20:29</t>
  </si>
  <si>
    <t>20:00 a 20:59</t>
  </si>
  <si>
    <t>20:30 a 21:29</t>
  </si>
  <si>
    <t>12:30 a 12:59</t>
  </si>
  <si>
    <t>13:00 a 13:29</t>
  </si>
  <si>
    <t>13:30 a 13:59</t>
  </si>
  <si>
    <t>12:30 a 13:29</t>
  </si>
  <si>
    <t>13:00 a 13:59</t>
  </si>
  <si>
    <t>14:00 a 14:29</t>
  </si>
  <si>
    <t>14:30 a 14:59</t>
  </si>
  <si>
    <t>13:30 a 14:29</t>
  </si>
  <si>
    <t>14:00 a 14:59</t>
  </si>
  <si>
    <t>15:00 a 15:29</t>
  </si>
  <si>
    <t>14:30 a 15:29</t>
  </si>
  <si>
    <t>15:30 a 15:59</t>
  </si>
  <si>
    <t>16:00 a 16:29</t>
  </si>
  <si>
    <t>16:30 a 16:59</t>
  </si>
  <si>
    <t>17:00 a 17:29</t>
  </si>
  <si>
    <t>15:00 a 15:59</t>
  </si>
  <si>
    <t>15:30 a 16:29</t>
  </si>
  <si>
    <t>16:00 a 16:59</t>
  </si>
  <si>
    <t>16:30 a 17:29</t>
  </si>
  <si>
    <t>17:30 a 17:59</t>
  </si>
  <si>
    <t>17:00 a 17:59</t>
  </si>
  <si>
    <t>18:30 a 18:59</t>
  </si>
  <si>
    <t>18:00 a 18:29</t>
  </si>
  <si>
    <t>17:30 a 18:29</t>
  </si>
  <si>
    <t>18:00 a 18:59</t>
  </si>
  <si>
    <t>19:00 a 19:29</t>
  </si>
  <si>
    <t>-</t>
  </si>
  <si>
    <t>19:00 a 19:59</t>
  </si>
  <si>
    <t>18:30 a 19:29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</si>
</sst>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9" fontId="0" fillId="0" borderId="0" xfId="0" applyNumberFormat="1"/>
    <xf numFmtId="0" fontId="0" fillId="0" borderId="0" xfId="0" applyAlignment="1">
      <alignment horizontal="center"/>
    </xf>
    <xf numFmtId="9" fontId="0" fillId="0" borderId="1" xfId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9" fontId="0" fillId="5" borderId="1" xfId="0" applyNumberForma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124 - PF459-San Carlos / esq. Nemesio Vicuña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'124 PF459'!$Q$1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'124 PF459'!$P$2:$P$9</c:f>
              <c:strCache>
                <c:ptCount val="8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  <c:pt idx="4">
                  <c:v>08:30 a 08:59</c:v>
                </c:pt>
                <c:pt idx="5">
                  <c:v>09:00 a 09:29</c:v>
                </c:pt>
                <c:pt idx="6">
                  <c:v>09:30 a 09:59</c:v>
                </c:pt>
                <c:pt idx="7">
                  <c:v>10:00 a 10:30</c:v>
                </c:pt>
              </c:strCache>
            </c:strRef>
          </c:cat>
          <c:val>
            <c:numRef>
              <c:f>'124 PF459'!$Q$2:$Q$9</c:f>
              <c:numCache>
                <c:formatCode>General</c:formatCode>
                <c:ptCount val="8"/>
                <c:pt idx="0">
                  <c:v>90</c:v>
                </c:pt>
                <c:pt idx="1">
                  <c:v>180</c:v>
                </c:pt>
                <c:pt idx="2">
                  <c:v>90</c:v>
                </c:pt>
                <c:pt idx="3">
                  <c:v>180</c:v>
                </c:pt>
                <c:pt idx="4">
                  <c:v>90</c:v>
                </c:pt>
                <c:pt idx="5">
                  <c:v>180</c:v>
                </c:pt>
                <c:pt idx="6">
                  <c:v>180</c:v>
                </c:pt>
                <c:pt idx="7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B4-459A-8217-EA729D53F902}"/>
            </c:ext>
          </c:extLst>
        </c:ser>
        <c:ser>
          <c:idx val="1"/>
          <c:order val="1"/>
          <c:tx>
            <c:strRef>
              <c:f>'124 PF459'!$R$1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'124 PF459'!$P$2:$P$9</c:f>
              <c:strCache>
                <c:ptCount val="8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  <c:pt idx="4">
                  <c:v>08:30 a 08:59</c:v>
                </c:pt>
                <c:pt idx="5">
                  <c:v>09:00 a 09:29</c:v>
                </c:pt>
                <c:pt idx="6">
                  <c:v>09:30 a 09:59</c:v>
                </c:pt>
                <c:pt idx="7">
                  <c:v>10:00 a 10:30</c:v>
                </c:pt>
              </c:strCache>
            </c:strRef>
          </c:cat>
          <c:val>
            <c:numRef>
              <c:f>'124 PF459'!$R$2:$R$9</c:f>
              <c:numCache>
                <c:formatCode>General</c:formatCode>
                <c:ptCount val="8"/>
                <c:pt idx="0">
                  <c:v>19.8</c:v>
                </c:pt>
                <c:pt idx="1">
                  <c:v>73.8</c:v>
                </c:pt>
                <c:pt idx="2">
                  <c:v>19.8</c:v>
                </c:pt>
                <c:pt idx="3">
                  <c:v>18</c:v>
                </c:pt>
                <c:pt idx="4">
                  <c:v>9</c:v>
                </c:pt>
                <c:pt idx="5">
                  <c:v>28.8</c:v>
                </c:pt>
                <c:pt idx="6">
                  <c:v>39.6</c:v>
                </c:pt>
                <c:pt idx="7">
                  <c:v>66.599999999999994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B4-459A-8217-EA729D53F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'124 PF459'!$U$1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'124 PF459'!$P$2:$P$9</c:f>
              <c:strCache>
                <c:ptCount val="8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  <c:pt idx="4">
                  <c:v>08:30 a 08:59</c:v>
                </c:pt>
                <c:pt idx="5">
                  <c:v>09:00 a 09:29</c:v>
                </c:pt>
                <c:pt idx="6">
                  <c:v>09:30 a 09:59</c:v>
                </c:pt>
                <c:pt idx="7">
                  <c:v>10:00 a 10:30</c:v>
                </c:pt>
              </c:strCache>
            </c:strRef>
          </c:cat>
          <c:val>
            <c:numRef>
              <c:f>'124 PF459'!$U$2:$U$9</c:f>
              <c:numCache>
                <c:formatCode>0.0%</c:formatCode>
                <c:ptCount val="8"/>
                <c:pt idx="0">
                  <c:v>0.22</c:v>
                </c:pt>
                <c:pt idx="1">
                  <c:v>0.41</c:v>
                </c:pt>
                <c:pt idx="2">
                  <c:v>0.22</c:v>
                </c:pt>
                <c:pt idx="3">
                  <c:v>0.1</c:v>
                </c:pt>
                <c:pt idx="4">
                  <c:v>0.1</c:v>
                </c:pt>
                <c:pt idx="5">
                  <c:v>0.16</c:v>
                </c:pt>
                <c:pt idx="6">
                  <c:v>0.22</c:v>
                </c:pt>
                <c:pt idx="7">
                  <c:v>0.24666666666666665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B4-459A-8217-EA729D53F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73871"/>
        <c:axId val="3797339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37973391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7973871"/>
        <c:crosses val="max"/>
        <c:crossBetween val="between"/>
      </c:valAx>
      <c:catAx>
        <c:axId val="379738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97339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F05- PG290-V. Mackenna / esq. Sta Josefina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'F05'!$X$1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'F05'!$W$2:$W$11</c:f>
              <c:strCache>
                <c:ptCount val="10"/>
                <c:pt idx="0">
                  <c:v>12:30 a 13:29</c:v>
                </c:pt>
                <c:pt idx="1">
                  <c:v>13:00 a 13:59</c:v>
                </c:pt>
                <c:pt idx="2">
                  <c:v>13:30 a 14:29</c:v>
                </c:pt>
                <c:pt idx="3">
                  <c:v>14:00 a 14:59</c:v>
                </c:pt>
                <c:pt idx="4">
                  <c:v>14:30 a 15:29</c:v>
                </c:pt>
                <c:pt idx="5">
                  <c:v>15:00 a 15:59</c:v>
                </c:pt>
                <c:pt idx="6">
                  <c:v>15:30 a 16:29</c:v>
                </c:pt>
                <c:pt idx="7">
                  <c:v>16:00 a 16:59</c:v>
                </c:pt>
                <c:pt idx="8">
                  <c:v>16:30 a 17:29</c:v>
                </c:pt>
                <c:pt idx="9">
                  <c:v>17:00 a 17:59</c:v>
                </c:pt>
              </c:strCache>
            </c:strRef>
          </c:cat>
          <c:val>
            <c:numRef>
              <c:f>'F05'!$X$2:$X$11</c:f>
              <c:numCache>
                <c:formatCode>General</c:formatCode>
                <c:ptCount val="10"/>
                <c:pt idx="0">
                  <c:v>450</c:v>
                </c:pt>
                <c:pt idx="1">
                  <c:v>450</c:v>
                </c:pt>
                <c:pt idx="2">
                  <c:v>450</c:v>
                </c:pt>
                <c:pt idx="3">
                  <c:v>270</c:v>
                </c:pt>
                <c:pt idx="4">
                  <c:v>270</c:v>
                </c:pt>
                <c:pt idx="5">
                  <c:v>270</c:v>
                </c:pt>
                <c:pt idx="6">
                  <c:v>270</c:v>
                </c:pt>
                <c:pt idx="7">
                  <c:v>270</c:v>
                </c:pt>
                <c:pt idx="8">
                  <c:v>360</c:v>
                </c:pt>
                <c:pt idx="9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22-4353-AA8A-F979B5187488}"/>
            </c:ext>
          </c:extLst>
        </c:ser>
        <c:ser>
          <c:idx val="1"/>
          <c:order val="1"/>
          <c:tx>
            <c:strRef>
              <c:f>'F05'!$Y$1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'F05'!$W$2:$W$11</c:f>
              <c:strCache>
                <c:ptCount val="10"/>
                <c:pt idx="0">
                  <c:v>12:30 a 13:29</c:v>
                </c:pt>
                <c:pt idx="1">
                  <c:v>13:00 a 13:59</c:v>
                </c:pt>
                <c:pt idx="2">
                  <c:v>13:30 a 14:29</c:v>
                </c:pt>
                <c:pt idx="3">
                  <c:v>14:00 a 14:59</c:v>
                </c:pt>
                <c:pt idx="4">
                  <c:v>14:30 a 15:29</c:v>
                </c:pt>
                <c:pt idx="5">
                  <c:v>15:00 a 15:59</c:v>
                </c:pt>
                <c:pt idx="6">
                  <c:v>15:30 a 16:29</c:v>
                </c:pt>
                <c:pt idx="7">
                  <c:v>16:00 a 16:59</c:v>
                </c:pt>
                <c:pt idx="8">
                  <c:v>16:30 a 17:29</c:v>
                </c:pt>
                <c:pt idx="9">
                  <c:v>17:00 a 17:59</c:v>
                </c:pt>
              </c:strCache>
            </c:strRef>
          </c:cat>
          <c:val>
            <c:numRef>
              <c:f>'F05'!$Y$2:$Y$11</c:f>
              <c:numCache>
                <c:formatCode>General</c:formatCode>
                <c:ptCount val="10"/>
                <c:pt idx="0">
                  <c:v>106.19999999999999</c:v>
                </c:pt>
                <c:pt idx="1">
                  <c:v>113.4</c:v>
                </c:pt>
                <c:pt idx="2">
                  <c:v>205.8</c:v>
                </c:pt>
                <c:pt idx="3">
                  <c:v>216</c:v>
                </c:pt>
                <c:pt idx="4">
                  <c:v>177</c:v>
                </c:pt>
                <c:pt idx="5">
                  <c:v>120</c:v>
                </c:pt>
                <c:pt idx="6">
                  <c:v>144</c:v>
                </c:pt>
                <c:pt idx="7">
                  <c:v>144</c:v>
                </c:pt>
                <c:pt idx="8">
                  <c:v>108</c:v>
                </c:pt>
                <c:pt idx="9">
                  <c:v>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22-4353-AA8A-F979B5187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'F05'!$AB$1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'F05'!$W$2:$W$11</c:f>
              <c:strCache>
                <c:ptCount val="10"/>
                <c:pt idx="0">
                  <c:v>12:30 a 13:29</c:v>
                </c:pt>
                <c:pt idx="1">
                  <c:v>13:00 a 13:59</c:v>
                </c:pt>
                <c:pt idx="2">
                  <c:v>13:30 a 14:29</c:v>
                </c:pt>
                <c:pt idx="3">
                  <c:v>14:00 a 14:59</c:v>
                </c:pt>
                <c:pt idx="4">
                  <c:v>14:30 a 15:29</c:v>
                </c:pt>
                <c:pt idx="5">
                  <c:v>15:00 a 15:59</c:v>
                </c:pt>
                <c:pt idx="6">
                  <c:v>15:30 a 16:29</c:v>
                </c:pt>
                <c:pt idx="7">
                  <c:v>16:00 a 16:59</c:v>
                </c:pt>
                <c:pt idx="8">
                  <c:v>16:30 a 17:29</c:v>
                </c:pt>
                <c:pt idx="9">
                  <c:v>17:00 a 17:59</c:v>
                </c:pt>
              </c:strCache>
            </c:strRef>
          </c:cat>
          <c:val>
            <c:numRef>
              <c:f>'F05'!$AB$2:$AB$11</c:f>
              <c:numCache>
                <c:formatCode>0.0%</c:formatCode>
                <c:ptCount val="10"/>
                <c:pt idx="0">
                  <c:v>0.23599999999999999</c:v>
                </c:pt>
                <c:pt idx="1">
                  <c:v>0.252</c:v>
                </c:pt>
                <c:pt idx="2">
                  <c:v>0.45733333333333337</c:v>
                </c:pt>
                <c:pt idx="3">
                  <c:v>0.8</c:v>
                </c:pt>
                <c:pt idx="4">
                  <c:v>0.65555555555555556</c:v>
                </c:pt>
                <c:pt idx="5">
                  <c:v>0.44444444444444442</c:v>
                </c:pt>
                <c:pt idx="6">
                  <c:v>0.53333333333333333</c:v>
                </c:pt>
                <c:pt idx="7">
                  <c:v>0.53333333333333333</c:v>
                </c:pt>
                <c:pt idx="8">
                  <c:v>0.3</c:v>
                </c:pt>
                <c:pt idx="9">
                  <c:v>0.40833333333333333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22-4353-AA8A-F979B5187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745151"/>
        <c:axId val="142074659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420746591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420745151"/>
        <c:crosses val="max"/>
        <c:crossBetween val="between"/>
      </c:valAx>
      <c:catAx>
        <c:axId val="14207451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074659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F06- PG11-Parada / Paradero 29 Gran Avenida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'F06'!$Q$1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'F06'!$P$2:$P$13</c:f>
              <c:strCache>
                <c:ptCount val="12"/>
                <c:pt idx="0">
                  <c:v>15:00 a 15:29</c:v>
                </c:pt>
                <c:pt idx="1">
                  <c:v>15:30 a 15:59</c:v>
                </c:pt>
                <c:pt idx="2">
                  <c:v>16:00 a 16:29</c:v>
                </c:pt>
                <c:pt idx="3">
                  <c:v>16:30 a 16:59</c:v>
                </c:pt>
                <c:pt idx="4">
                  <c:v>17:00 a 17:29</c:v>
                </c:pt>
                <c:pt idx="5">
                  <c:v>17:30 a 17:59</c:v>
                </c:pt>
                <c:pt idx="6">
                  <c:v>18:00 a 18:29</c:v>
                </c:pt>
                <c:pt idx="7">
                  <c:v>18:30 a 18:59</c:v>
                </c:pt>
                <c:pt idx="8">
                  <c:v>19:00 a 19:29</c:v>
                </c:pt>
                <c:pt idx="9">
                  <c:v>19:30 a 19:59</c:v>
                </c:pt>
                <c:pt idx="10">
                  <c:v>20:00 a 20:29</c:v>
                </c:pt>
                <c:pt idx="11">
                  <c:v>20:30 a 20:59</c:v>
                </c:pt>
              </c:strCache>
            </c:strRef>
          </c:cat>
          <c:val>
            <c:numRef>
              <c:f>'F06'!$Q$2:$Q$13</c:f>
              <c:numCache>
                <c:formatCode>General</c:formatCode>
                <c:ptCount val="12"/>
                <c:pt idx="0">
                  <c:v>180</c:v>
                </c:pt>
                <c:pt idx="1">
                  <c:v>270</c:v>
                </c:pt>
                <c:pt idx="2">
                  <c:v>0</c:v>
                </c:pt>
                <c:pt idx="3">
                  <c:v>180</c:v>
                </c:pt>
                <c:pt idx="4">
                  <c:v>180</c:v>
                </c:pt>
                <c:pt idx="5">
                  <c:v>270</c:v>
                </c:pt>
                <c:pt idx="6">
                  <c:v>180</c:v>
                </c:pt>
                <c:pt idx="7">
                  <c:v>270</c:v>
                </c:pt>
                <c:pt idx="8">
                  <c:v>180</c:v>
                </c:pt>
                <c:pt idx="9">
                  <c:v>270</c:v>
                </c:pt>
                <c:pt idx="10">
                  <c:v>180</c:v>
                </c:pt>
                <c:pt idx="11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8E-4295-BB80-99FD0A5AB139}"/>
            </c:ext>
          </c:extLst>
        </c:ser>
        <c:ser>
          <c:idx val="1"/>
          <c:order val="1"/>
          <c:tx>
            <c:strRef>
              <c:f>'F06'!$R$1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'F06'!$P$2:$P$13</c:f>
              <c:strCache>
                <c:ptCount val="12"/>
                <c:pt idx="0">
                  <c:v>15:00 a 15:29</c:v>
                </c:pt>
                <c:pt idx="1">
                  <c:v>15:30 a 15:59</c:v>
                </c:pt>
                <c:pt idx="2">
                  <c:v>16:00 a 16:29</c:v>
                </c:pt>
                <c:pt idx="3">
                  <c:v>16:30 a 16:59</c:v>
                </c:pt>
                <c:pt idx="4">
                  <c:v>17:00 a 17:29</c:v>
                </c:pt>
                <c:pt idx="5">
                  <c:v>17:30 a 17:59</c:v>
                </c:pt>
                <c:pt idx="6">
                  <c:v>18:00 a 18:29</c:v>
                </c:pt>
                <c:pt idx="7">
                  <c:v>18:30 a 18:59</c:v>
                </c:pt>
                <c:pt idx="8">
                  <c:v>19:00 a 19:29</c:v>
                </c:pt>
                <c:pt idx="9">
                  <c:v>19:30 a 19:59</c:v>
                </c:pt>
                <c:pt idx="10">
                  <c:v>20:00 a 20:29</c:v>
                </c:pt>
                <c:pt idx="11">
                  <c:v>20:30 a 20:59</c:v>
                </c:pt>
              </c:strCache>
            </c:strRef>
          </c:cat>
          <c:val>
            <c:numRef>
              <c:f>'F06'!$R$2:$R$13</c:f>
              <c:numCache>
                <c:formatCode>General</c:formatCode>
                <c:ptCount val="12"/>
                <c:pt idx="0">
                  <c:v>73.8</c:v>
                </c:pt>
                <c:pt idx="1">
                  <c:v>27</c:v>
                </c:pt>
                <c:pt idx="2">
                  <c:v>1</c:v>
                </c:pt>
                <c:pt idx="3">
                  <c:v>93</c:v>
                </c:pt>
                <c:pt idx="4">
                  <c:v>18</c:v>
                </c:pt>
                <c:pt idx="5">
                  <c:v>48.6</c:v>
                </c:pt>
                <c:pt idx="6">
                  <c:v>28.8</c:v>
                </c:pt>
                <c:pt idx="7">
                  <c:v>45</c:v>
                </c:pt>
                <c:pt idx="8">
                  <c:v>46.8</c:v>
                </c:pt>
                <c:pt idx="9">
                  <c:v>48.6</c:v>
                </c:pt>
                <c:pt idx="10">
                  <c:v>28.8</c:v>
                </c:pt>
                <c:pt idx="11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8E-4295-BB80-99FD0A5AB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'F06'!$U$1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'F06'!$P$2:$P$13</c:f>
              <c:strCache>
                <c:ptCount val="12"/>
                <c:pt idx="0">
                  <c:v>15:00 a 15:29</c:v>
                </c:pt>
                <c:pt idx="1">
                  <c:v>15:30 a 15:59</c:v>
                </c:pt>
                <c:pt idx="2">
                  <c:v>16:00 a 16:29</c:v>
                </c:pt>
                <c:pt idx="3">
                  <c:v>16:30 a 16:59</c:v>
                </c:pt>
                <c:pt idx="4">
                  <c:v>17:00 a 17:29</c:v>
                </c:pt>
                <c:pt idx="5">
                  <c:v>17:30 a 17:59</c:v>
                </c:pt>
                <c:pt idx="6">
                  <c:v>18:00 a 18:29</c:v>
                </c:pt>
                <c:pt idx="7">
                  <c:v>18:30 a 18:59</c:v>
                </c:pt>
                <c:pt idx="8">
                  <c:v>19:00 a 19:29</c:v>
                </c:pt>
                <c:pt idx="9">
                  <c:v>19:30 a 19:59</c:v>
                </c:pt>
                <c:pt idx="10">
                  <c:v>20:00 a 20:29</c:v>
                </c:pt>
                <c:pt idx="11">
                  <c:v>20:30 a 20:59</c:v>
                </c:pt>
              </c:strCache>
            </c:strRef>
          </c:cat>
          <c:val>
            <c:numRef>
              <c:f>'F06'!$U$2:$U$13</c:f>
              <c:numCache>
                <c:formatCode>0.0%</c:formatCode>
                <c:ptCount val="12"/>
                <c:pt idx="0">
                  <c:v>0.41</c:v>
                </c:pt>
                <c:pt idx="1">
                  <c:v>0.1</c:v>
                </c:pt>
                <c:pt idx="2">
                  <c:v>0</c:v>
                </c:pt>
                <c:pt idx="3">
                  <c:v>0.51666666666666672</c:v>
                </c:pt>
                <c:pt idx="4">
                  <c:v>0.1</c:v>
                </c:pt>
                <c:pt idx="5">
                  <c:v>0.18</c:v>
                </c:pt>
                <c:pt idx="6">
                  <c:v>0.16</c:v>
                </c:pt>
                <c:pt idx="7">
                  <c:v>0.16666666666666666</c:v>
                </c:pt>
                <c:pt idx="8">
                  <c:v>0.26</c:v>
                </c:pt>
                <c:pt idx="9">
                  <c:v>0.18</c:v>
                </c:pt>
                <c:pt idx="10">
                  <c:v>0.16</c:v>
                </c:pt>
                <c:pt idx="11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8E-4295-BB80-99FD0A5AB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716639"/>
        <c:axId val="1270718559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270718559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70716639"/>
        <c:crosses val="max"/>
        <c:crossBetween val="between"/>
      </c:valAx>
      <c:catAx>
        <c:axId val="12707166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707185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F06- PG11-Parada / Paradero 29 Gran Avenida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'F06'!$X$1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'F06'!$W$2:$W$12</c:f>
              <c:strCache>
                <c:ptCount val="11"/>
                <c:pt idx="0">
                  <c:v>15:00 a 15:59</c:v>
                </c:pt>
                <c:pt idx="1">
                  <c:v>15:30 a 16:29</c:v>
                </c:pt>
                <c:pt idx="2">
                  <c:v>16:00 a 16:59</c:v>
                </c:pt>
                <c:pt idx="3">
                  <c:v>16:30 a 17:29</c:v>
                </c:pt>
                <c:pt idx="4">
                  <c:v>17:00 a 17:59</c:v>
                </c:pt>
                <c:pt idx="5">
                  <c:v>17:30 a 18:29</c:v>
                </c:pt>
                <c:pt idx="6">
                  <c:v>18:00 a 18:59</c:v>
                </c:pt>
                <c:pt idx="7">
                  <c:v>18:30 a 19:29</c:v>
                </c:pt>
                <c:pt idx="8">
                  <c:v>19:00 a 19:59</c:v>
                </c:pt>
                <c:pt idx="9">
                  <c:v>19:30 a 20:29</c:v>
                </c:pt>
                <c:pt idx="10">
                  <c:v>20:00 a 20:59</c:v>
                </c:pt>
              </c:strCache>
            </c:strRef>
          </c:cat>
          <c:val>
            <c:numRef>
              <c:f>'F06'!$X$2:$X$12</c:f>
              <c:numCache>
                <c:formatCode>General</c:formatCode>
                <c:ptCount val="11"/>
                <c:pt idx="0">
                  <c:v>450</c:v>
                </c:pt>
                <c:pt idx="1">
                  <c:v>270</c:v>
                </c:pt>
                <c:pt idx="2">
                  <c:v>180</c:v>
                </c:pt>
                <c:pt idx="3">
                  <c:v>360</c:v>
                </c:pt>
                <c:pt idx="4">
                  <c:v>450</c:v>
                </c:pt>
                <c:pt idx="5">
                  <c:v>450</c:v>
                </c:pt>
                <c:pt idx="6">
                  <c:v>450</c:v>
                </c:pt>
                <c:pt idx="7">
                  <c:v>450</c:v>
                </c:pt>
                <c:pt idx="8">
                  <c:v>450</c:v>
                </c:pt>
                <c:pt idx="9">
                  <c:v>450</c:v>
                </c:pt>
                <c:pt idx="10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BB-4F54-90A7-9CA6BF03656E}"/>
            </c:ext>
          </c:extLst>
        </c:ser>
        <c:ser>
          <c:idx val="1"/>
          <c:order val="1"/>
          <c:tx>
            <c:strRef>
              <c:f>'F06'!$Y$1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'F06'!$W$2:$W$12</c:f>
              <c:strCache>
                <c:ptCount val="11"/>
                <c:pt idx="0">
                  <c:v>15:00 a 15:59</c:v>
                </c:pt>
                <c:pt idx="1">
                  <c:v>15:30 a 16:29</c:v>
                </c:pt>
                <c:pt idx="2">
                  <c:v>16:00 a 16:59</c:v>
                </c:pt>
                <c:pt idx="3">
                  <c:v>16:30 a 17:29</c:v>
                </c:pt>
                <c:pt idx="4">
                  <c:v>17:00 a 17:59</c:v>
                </c:pt>
                <c:pt idx="5">
                  <c:v>17:30 a 18:29</c:v>
                </c:pt>
                <c:pt idx="6">
                  <c:v>18:00 a 18:59</c:v>
                </c:pt>
                <c:pt idx="7">
                  <c:v>18:30 a 19:29</c:v>
                </c:pt>
                <c:pt idx="8">
                  <c:v>19:00 a 19:59</c:v>
                </c:pt>
                <c:pt idx="9">
                  <c:v>19:30 a 20:29</c:v>
                </c:pt>
                <c:pt idx="10">
                  <c:v>20:00 a 20:59</c:v>
                </c:pt>
              </c:strCache>
            </c:strRef>
          </c:cat>
          <c:val>
            <c:numRef>
              <c:f>'F06'!$Y$2:$Y$12</c:f>
              <c:numCache>
                <c:formatCode>General</c:formatCode>
                <c:ptCount val="11"/>
                <c:pt idx="0">
                  <c:v>100.8</c:v>
                </c:pt>
                <c:pt idx="1">
                  <c:v>27</c:v>
                </c:pt>
                <c:pt idx="2">
                  <c:v>93</c:v>
                </c:pt>
                <c:pt idx="3">
                  <c:v>111</c:v>
                </c:pt>
                <c:pt idx="4">
                  <c:v>66.599999999999994</c:v>
                </c:pt>
                <c:pt idx="5">
                  <c:v>77.400000000000006</c:v>
                </c:pt>
                <c:pt idx="6">
                  <c:v>73.8</c:v>
                </c:pt>
                <c:pt idx="7">
                  <c:v>91.8</c:v>
                </c:pt>
                <c:pt idx="8">
                  <c:v>95.399999999999991</c:v>
                </c:pt>
                <c:pt idx="9">
                  <c:v>77.400000000000006</c:v>
                </c:pt>
                <c:pt idx="10">
                  <c:v>82.8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BB-4F54-90A7-9CA6BF036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'F06'!$AB$1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'F06'!$W$2:$W$12</c:f>
              <c:strCache>
                <c:ptCount val="11"/>
                <c:pt idx="0">
                  <c:v>15:00 a 15:59</c:v>
                </c:pt>
                <c:pt idx="1">
                  <c:v>15:30 a 16:29</c:v>
                </c:pt>
                <c:pt idx="2">
                  <c:v>16:00 a 16:59</c:v>
                </c:pt>
                <c:pt idx="3">
                  <c:v>16:30 a 17:29</c:v>
                </c:pt>
                <c:pt idx="4">
                  <c:v>17:00 a 17:59</c:v>
                </c:pt>
                <c:pt idx="5">
                  <c:v>17:30 a 18:29</c:v>
                </c:pt>
                <c:pt idx="6">
                  <c:v>18:00 a 18:59</c:v>
                </c:pt>
                <c:pt idx="7">
                  <c:v>18:30 a 19:29</c:v>
                </c:pt>
                <c:pt idx="8">
                  <c:v>19:00 a 19:59</c:v>
                </c:pt>
                <c:pt idx="9">
                  <c:v>19:30 a 20:29</c:v>
                </c:pt>
                <c:pt idx="10">
                  <c:v>20:00 a 20:59</c:v>
                </c:pt>
              </c:strCache>
            </c:strRef>
          </c:cat>
          <c:val>
            <c:numRef>
              <c:f>'F06'!$AB$2:$AB$12</c:f>
              <c:numCache>
                <c:formatCode>0.0%</c:formatCode>
                <c:ptCount val="11"/>
                <c:pt idx="0">
                  <c:v>0.224</c:v>
                </c:pt>
                <c:pt idx="1">
                  <c:v>0.1</c:v>
                </c:pt>
                <c:pt idx="2">
                  <c:v>0.51666666666666672</c:v>
                </c:pt>
                <c:pt idx="3">
                  <c:v>0.30833333333333335</c:v>
                </c:pt>
                <c:pt idx="4">
                  <c:v>0.14799999999999999</c:v>
                </c:pt>
                <c:pt idx="5">
                  <c:v>0.17200000000000001</c:v>
                </c:pt>
                <c:pt idx="6">
                  <c:v>0.16400000000000001</c:v>
                </c:pt>
                <c:pt idx="7">
                  <c:v>0.20399999999999999</c:v>
                </c:pt>
                <c:pt idx="8">
                  <c:v>0.21199999999999999</c:v>
                </c:pt>
                <c:pt idx="9">
                  <c:v>0.17200000000000001</c:v>
                </c:pt>
                <c:pt idx="10">
                  <c:v>0.22999999999999998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BB-4F54-90A7-9CA6BF036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0293615"/>
        <c:axId val="1500290255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500290255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500293615"/>
        <c:crosses val="max"/>
        <c:crossBetween val="between"/>
      </c:valAx>
      <c:catAx>
        <c:axId val="15002936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002902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F33- PF249-Eyzaguirre / esq. Tocornal Grez</a:t>
            </a:r>
          </a:p>
        </c:rich>
      </c:tx>
      <c:layout>
        <c:manualLayout>
          <c:xMode val="edge"/>
          <c:yMode val="edge"/>
          <c:x val="0.11404209252218553"/>
          <c:y val="1.99619831627745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'F33'!$Q$1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'F33'!$P$2:$P$5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'F33'!$Q$2:$Q$5</c:f>
              <c:numCache>
                <c:formatCode>General</c:formatCode>
                <c:ptCount val="4"/>
                <c:pt idx="0">
                  <c:v>180</c:v>
                </c:pt>
                <c:pt idx="1">
                  <c:v>180</c:v>
                </c:pt>
                <c:pt idx="2">
                  <c:v>180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2B-4CC6-8555-9359FF320F7C}"/>
            </c:ext>
          </c:extLst>
        </c:ser>
        <c:ser>
          <c:idx val="1"/>
          <c:order val="1"/>
          <c:tx>
            <c:strRef>
              <c:f>'F33'!$R$1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'F33'!$P$2:$P$5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'F33'!$R$2:$R$5</c:f>
              <c:numCache>
                <c:formatCode>General</c:formatCode>
                <c:ptCount val="4"/>
                <c:pt idx="0">
                  <c:v>81</c:v>
                </c:pt>
                <c:pt idx="1">
                  <c:v>93</c:v>
                </c:pt>
                <c:pt idx="2">
                  <c:v>120</c:v>
                </c:pt>
                <c:pt idx="3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2B-4CC6-8555-9359FF320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'F33'!$U$1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'F33'!$P$2:$P$5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'F33'!$U$2:$U$5</c:f>
              <c:numCache>
                <c:formatCode>0.0%</c:formatCode>
                <c:ptCount val="4"/>
                <c:pt idx="0">
                  <c:v>0.45</c:v>
                </c:pt>
                <c:pt idx="1">
                  <c:v>0.51666666666666672</c:v>
                </c:pt>
                <c:pt idx="2">
                  <c:v>0.66666666666666663</c:v>
                </c:pt>
                <c:pt idx="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2B-4CC6-8555-9359FF320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0264335"/>
        <c:axId val="1500308015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500308015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500264335"/>
        <c:crosses val="max"/>
        <c:crossBetween val="between"/>
      </c:valAx>
      <c:catAx>
        <c:axId val="15002643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0030801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F33- PF249-Eyzaguirre / esq. Tocornal Grez</a:t>
            </a:r>
          </a:p>
        </c:rich>
      </c:tx>
      <c:layout>
        <c:manualLayout>
          <c:xMode val="edge"/>
          <c:yMode val="edge"/>
          <c:x val="0.11404209252218553"/>
          <c:y val="1.99619831627745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'F33'!$X$1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'F33'!$W$2:$W$4</c:f>
              <c:strCache>
                <c:ptCount val="3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</c:strCache>
            </c:strRef>
          </c:cat>
          <c:val>
            <c:numRef>
              <c:f>'F33'!$X$2:$X$4</c:f>
              <c:numCache>
                <c:formatCode>General</c:formatCode>
                <c:ptCount val="3"/>
                <c:pt idx="0">
                  <c:v>360</c:v>
                </c:pt>
                <c:pt idx="1">
                  <c:v>360</c:v>
                </c:pt>
                <c:pt idx="2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46-472C-857F-AAD0F2BB580F}"/>
            </c:ext>
          </c:extLst>
        </c:ser>
        <c:ser>
          <c:idx val="1"/>
          <c:order val="1"/>
          <c:tx>
            <c:strRef>
              <c:f>'F33'!$Y$1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'F33'!$W$2:$W$4</c:f>
              <c:strCache>
                <c:ptCount val="3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</c:strCache>
            </c:strRef>
          </c:cat>
          <c:val>
            <c:numRef>
              <c:f>'F33'!$Y$2:$Y$4</c:f>
              <c:numCache>
                <c:formatCode>General</c:formatCode>
                <c:ptCount val="3"/>
                <c:pt idx="0">
                  <c:v>174</c:v>
                </c:pt>
                <c:pt idx="1">
                  <c:v>213</c:v>
                </c:pt>
                <c:pt idx="2">
                  <c:v>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46-472C-857F-AAD0F2BB5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'F33'!$AB$1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'F33'!$W$2:$W$4</c:f>
              <c:strCache>
                <c:ptCount val="3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</c:strCache>
            </c:strRef>
          </c:cat>
          <c:val>
            <c:numRef>
              <c:f>'F33'!$AB$2:$AB$4</c:f>
              <c:numCache>
                <c:formatCode>0.0%</c:formatCode>
                <c:ptCount val="3"/>
                <c:pt idx="0">
                  <c:v>0.48333333333333334</c:v>
                </c:pt>
                <c:pt idx="1">
                  <c:v>0.59166666666666667</c:v>
                </c:pt>
                <c:pt idx="2">
                  <c:v>0.48333333333333334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46-472C-857F-AAD0F2BB5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5228527"/>
        <c:axId val="1495238607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495238607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495228527"/>
        <c:crosses val="max"/>
        <c:crossBetween val="between"/>
      </c:valAx>
      <c:catAx>
        <c:axId val="14952285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952386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124 - PF459-San Carlos / esq. Nemesio Vicuña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'124 PF459'!$X$1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'124 PF459'!$W$2:$W$8</c:f>
              <c:strCache>
                <c:ptCount val="7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  <c:pt idx="3">
                  <c:v>08:00 a 08:59</c:v>
                </c:pt>
                <c:pt idx="4">
                  <c:v>08:30 a 09:29</c:v>
                </c:pt>
                <c:pt idx="5">
                  <c:v>09:00 a 09:59</c:v>
                </c:pt>
                <c:pt idx="6">
                  <c:v>09:30 a 10:29</c:v>
                </c:pt>
              </c:strCache>
            </c:strRef>
          </c:cat>
          <c:val>
            <c:numRef>
              <c:f>'124 PF459'!$X$2:$X$8</c:f>
              <c:numCache>
                <c:formatCode>General</c:formatCode>
                <c:ptCount val="7"/>
                <c:pt idx="0">
                  <c:v>270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  <c:pt idx="4">
                  <c:v>270</c:v>
                </c:pt>
                <c:pt idx="5">
                  <c:v>360</c:v>
                </c:pt>
                <c:pt idx="6">
                  <c:v>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1F-4AA0-8E77-1337AF461515}"/>
            </c:ext>
          </c:extLst>
        </c:ser>
        <c:ser>
          <c:idx val="1"/>
          <c:order val="1"/>
          <c:tx>
            <c:strRef>
              <c:f>'124 PF459'!$Y$1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'124 PF459'!$W$2:$W$8</c:f>
              <c:strCache>
                <c:ptCount val="7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  <c:pt idx="3">
                  <c:v>08:00 a 08:59</c:v>
                </c:pt>
                <c:pt idx="4">
                  <c:v>08:30 a 09:29</c:v>
                </c:pt>
                <c:pt idx="5">
                  <c:v>09:00 a 09:59</c:v>
                </c:pt>
                <c:pt idx="6">
                  <c:v>09:30 a 10:29</c:v>
                </c:pt>
              </c:strCache>
            </c:strRef>
          </c:cat>
          <c:val>
            <c:numRef>
              <c:f>'124 PF459'!$Y$2:$Y$8</c:f>
              <c:numCache>
                <c:formatCode>General</c:formatCode>
                <c:ptCount val="7"/>
                <c:pt idx="0">
                  <c:v>93.6</c:v>
                </c:pt>
                <c:pt idx="1">
                  <c:v>93.6</c:v>
                </c:pt>
                <c:pt idx="2">
                  <c:v>37.799999999999997</c:v>
                </c:pt>
                <c:pt idx="3">
                  <c:v>27</c:v>
                </c:pt>
                <c:pt idx="4">
                  <c:v>37.799999999999997</c:v>
                </c:pt>
                <c:pt idx="5">
                  <c:v>68.400000000000006</c:v>
                </c:pt>
                <c:pt idx="6">
                  <c:v>106.2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1F-4AA0-8E77-1337AF461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'124 PF459'!$AB$1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'124 PF459'!$W$2:$W$8</c:f>
              <c:strCache>
                <c:ptCount val="7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  <c:pt idx="3">
                  <c:v>08:00 a 08:59</c:v>
                </c:pt>
                <c:pt idx="4">
                  <c:v>08:30 a 09:29</c:v>
                </c:pt>
                <c:pt idx="5">
                  <c:v>09:00 a 09:59</c:v>
                </c:pt>
                <c:pt idx="6">
                  <c:v>09:30 a 10:29</c:v>
                </c:pt>
              </c:strCache>
            </c:strRef>
          </c:cat>
          <c:val>
            <c:numRef>
              <c:f>'124 PF459'!$AB$2:$AB$8</c:f>
              <c:numCache>
                <c:formatCode>0.0%</c:formatCode>
                <c:ptCount val="7"/>
                <c:pt idx="0">
                  <c:v>0.34666666666666662</c:v>
                </c:pt>
                <c:pt idx="1">
                  <c:v>0.34666666666666662</c:v>
                </c:pt>
                <c:pt idx="2">
                  <c:v>0.13999999999999999</c:v>
                </c:pt>
                <c:pt idx="3">
                  <c:v>0.1</c:v>
                </c:pt>
                <c:pt idx="4">
                  <c:v>0.13999999999999999</c:v>
                </c:pt>
                <c:pt idx="5">
                  <c:v>0.19</c:v>
                </c:pt>
                <c:pt idx="6">
                  <c:v>0.23600000000000002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1F-4AA0-8E77-1337AF461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418895"/>
        <c:axId val="1155496719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155496719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01418895"/>
        <c:crosses val="max"/>
        <c:crossBetween val="between"/>
      </c:valAx>
      <c:catAx>
        <c:axId val="12014188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54967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124 - PF92-Concha y Toro / esq. G. Salinas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'124 PF459'!$Q$1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'124 PF459'!$P$2:$P$9</c:f>
              <c:strCache>
                <c:ptCount val="8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  <c:pt idx="4">
                  <c:v>08:30 a 08:59</c:v>
                </c:pt>
                <c:pt idx="5">
                  <c:v>09:00 a 09:29</c:v>
                </c:pt>
                <c:pt idx="6">
                  <c:v>09:30 a 09:59</c:v>
                </c:pt>
                <c:pt idx="7">
                  <c:v>10:00 a 10:30</c:v>
                </c:pt>
              </c:strCache>
            </c:strRef>
          </c:cat>
          <c:val>
            <c:numRef>
              <c:f>'124 PF459'!$Q$2:$Q$9</c:f>
              <c:numCache>
                <c:formatCode>General</c:formatCode>
                <c:ptCount val="8"/>
                <c:pt idx="0">
                  <c:v>90</c:v>
                </c:pt>
                <c:pt idx="1">
                  <c:v>180</c:v>
                </c:pt>
                <c:pt idx="2">
                  <c:v>90</c:v>
                </c:pt>
                <c:pt idx="3">
                  <c:v>180</c:v>
                </c:pt>
                <c:pt idx="4">
                  <c:v>90</c:v>
                </c:pt>
                <c:pt idx="5">
                  <c:v>180</c:v>
                </c:pt>
                <c:pt idx="6">
                  <c:v>180</c:v>
                </c:pt>
                <c:pt idx="7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BB-4489-A9F0-07ACF5C84E12}"/>
            </c:ext>
          </c:extLst>
        </c:ser>
        <c:ser>
          <c:idx val="1"/>
          <c:order val="1"/>
          <c:tx>
            <c:strRef>
              <c:f>'124 PF459'!$R$1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'124 PF459'!$P$2:$P$9</c:f>
              <c:strCache>
                <c:ptCount val="8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  <c:pt idx="4">
                  <c:v>08:30 a 08:59</c:v>
                </c:pt>
                <c:pt idx="5">
                  <c:v>09:00 a 09:29</c:v>
                </c:pt>
                <c:pt idx="6">
                  <c:v>09:30 a 09:59</c:v>
                </c:pt>
                <c:pt idx="7">
                  <c:v>10:00 a 10:30</c:v>
                </c:pt>
              </c:strCache>
            </c:strRef>
          </c:cat>
          <c:val>
            <c:numRef>
              <c:f>'124 PF459'!$R$2:$R$9</c:f>
              <c:numCache>
                <c:formatCode>General</c:formatCode>
                <c:ptCount val="8"/>
                <c:pt idx="0">
                  <c:v>19.8</c:v>
                </c:pt>
                <c:pt idx="1">
                  <c:v>73.8</c:v>
                </c:pt>
                <c:pt idx="2">
                  <c:v>19.8</c:v>
                </c:pt>
                <c:pt idx="3">
                  <c:v>18</c:v>
                </c:pt>
                <c:pt idx="4">
                  <c:v>9</c:v>
                </c:pt>
                <c:pt idx="5">
                  <c:v>28.8</c:v>
                </c:pt>
                <c:pt idx="6">
                  <c:v>39.6</c:v>
                </c:pt>
                <c:pt idx="7">
                  <c:v>66.599999999999994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BB-4489-A9F0-07ACF5C84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'124 PF459'!$U$1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'124 PF459'!$P$2:$P$9</c:f>
              <c:strCache>
                <c:ptCount val="8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  <c:pt idx="4">
                  <c:v>08:30 a 08:59</c:v>
                </c:pt>
                <c:pt idx="5">
                  <c:v>09:00 a 09:29</c:v>
                </c:pt>
                <c:pt idx="6">
                  <c:v>09:30 a 09:59</c:v>
                </c:pt>
                <c:pt idx="7">
                  <c:v>10:00 a 10:30</c:v>
                </c:pt>
              </c:strCache>
            </c:strRef>
          </c:cat>
          <c:val>
            <c:numRef>
              <c:f>'124 PF459'!$U$2:$U$9</c:f>
              <c:numCache>
                <c:formatCode>0.0%</c:formatCode>
                <c:ptCount val="8"/>
                <c:pt idx="0">
                  <c:v>0.22</c:v>
                </c:pt>
                <c:pt idx="1">
                  <c:v>0.41</c:v>
                </c:pt>
                <c:pt idx="2">
                  <c:v>0.22</c:v>
                </c:pt>
                <c:pt idx="3">
                  <c:v>0.1</c:v>
                </c:pt>
                <c:pt idx="4">
                  <c:v>0.1</c:v>
                </c:pt>
                <c:pt idx="5">
                  <c:v>0.16</c:v>
                </c:pt>
                <c:pt idx="6">
                  <c:v>0.22</c:v>
                </c:pt>
                <c:pt idx="7">
                  <c:v>0.24666666666666665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BB-4489-A9F0-07ACF5C84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45119"/>
        <c:axId val="93044159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93044159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3045119"/>
        <c:crosses val="max"/>
        <c:crossBetween val="between"/>
      </c:valAx>
      <c:catAx>
        <c:axId val="930451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30441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124 - PF92-Concha y Toro / esq. G. Salinas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'124 PF459'!$X$1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'124 PF459'!$W$2:$W$8</c:f>
              <c:strCache>
                <c:ptCount val="7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  <c:pt idx="3">
                  <c:v>08:00 a 08:59</c:v>
                </c:pt>
                <c:pt idx="4">
                  <c:v>08:30 a 09:29</c:v>
                </c:pt>
                <c:pt idx="5">
                  <c:v>09:00 a 09:59</c:v>
                </c:pt>
                <c:pt idx="6">
                  <c:v>09:30 a 10:29</c:v>
                </c:pt>
              </c:strCache>
            </c:strRef>
          </c:cat>
          <c:val>
            <c:numRef>
              <c:f>'124 PF459'!$X$2:$X$8</c:f>
              <c:numCache>
                <c:formatCode>General</c:formatCode>
                <c:ptCount val="7"/>
                <c:pt idx="0">
                  <c:v>270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  <c:pt idx="4">
                  <c:v>270</c:v>
                </c:pt>
                <c:pt idx="5">
                  <c:v>360</c:v>
                </c:pt>
                <c:pt idx="6">
                  <c:v>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76-4117-A839-0AA178998D8D}"/>
            </c:ext>
          </c:extLst>
        </c:ser>
        <c:ser>
          <c:idx val="1"/>
          <c:order val="1"/>
          <c:tx>
            <c:strRef>
              <c:f>'124 PF459'!$Y$1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'124 PF459'!$W$2:$W$8</c:f>
              <c:strCache>
                <c:ptCount val="7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  <c:pt idx="3">
                  <c:v>08:00 a 08:59</c:v>
                </c:pt>
                <c:pt idx="4">
                  <c:v>08:30 a 09:29</c:v>
                </c:pt>
                <c:pt idx="5">
                  <c:v>09:00 a 09:59</c:v>
                </c:pt>
                <c:pt idx="6">
                  <c:v>09:30 a 10:29</c:v>
                </c:pt>
              </c:strCache>
            </c:strRef>
          </c:cat>
          <c:val>
            <c:numRef>
              <c:f>'124 PF459'!$Y$2:$Y$8</c:f>
              <c:numCache>
                <c:formatCode>General</c:formatCode>
                <c:ptCount val="7"/>
                <c:pt idx="0">
                  <c:v>93.6</c:v>
                </c:pt>
                <c:pt idx="1">
                  <c:v>93.6</c:v>
                </c:pt>
                <c:pt idx="2">
                  <c:v>37.799999999999997</c:v>
                </c:pt>
                <c:pt idx="3">
                  <c:v>27</c:v>
                </c:pt>
                <c:pt idx="4">
                  <c:v>37.799999999999997</c:v>
                </c:pt>
                <c:pt idx="5">
                  <c:v>68.400000000000006</c:v>
                </c:pt>
                <c:pt idx="6">
                  <c:v>106.2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76-4117-A839-0AA178998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'124 PF459'!$AB$1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'124 PF459'!$W$2:$W$8</c:f>
              <c:strCache>
                <c:ptCount val="7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  <c:pt idx="3">
                  <c:v>08:00 a 08:59</c:v>
                </c:pt>
                <c:pt idx="4">
                  <c:v>08:30 a 09:29</c:v>
                </c:pt>
                <c:pt idx="5">
                  <c:v>09:00 a 09:59</c:v>
                </c:pt>
                <c:pt idx="6">
                  <c:v>09:30 a 10:29</c:v>
                </c:pt>
              </c:strCache>
            </c:strRef>
          </c:cat>
          <c:val>
            <c:numRef>
              <c:f>'124 PF459'!$AB$2:$AB$8</c:f>
              <c:numCache>
                <c:formatCode>0.0%</c:formatCode>
                <c:ptCount val="7"/>
                <c:pt idx="0">
                  <c:v>0.34666666666666662</c:v>
                </c:pt>
                <c:pt idx="1">
                  <c:v>0.34666666666666662</c:v>
                </c:pt>
                <c:pt idx="2">
                  <c:v>0.13999999999999999</c:v>
                </c:pt>
                <c:pt idx="3">
                  <c:v>0.1</c:v>
                </c:pt>
                <c:pt idx="4">
                  <c:v>0.13999999999999999</c:v>
                </c:pt>
                <c:pt idx="5">
                  <c:v>0.19</c:v>
                </c:pt>
                <c:pt idx="6">
                  <c:v>0.23600000000000002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76-4117-A839-0AA178998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868479"/>
        <c:axId val="1333869439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333869439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33868479"/>
        <c:crosses val="max"/>
        <c:crossBetween val="between"/>
      </c:valAx>
      <c:catAx>
        <c:axId val="13338684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38694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124 - PF3-Parada 1 / Mall Plaza Tobalaba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'124 PF3'!$Q$1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'124 PF3'!$P$2:$P$5</c:f>
              <c:strCache>
                <c:ptCount val="4"/>
                <c:pt idx="0">
                  <c:v>19:30 a 19:59</c:v>
                </c:pt>
                <c:pt idx="1">
                  <c:v>20:00 a 20:29</c:v>
                </c:pt>
                <c:pt idx="2">
                  <c:v>20:30 a 20:59</c:v>
                </c:pt>
                <c:pt idx="3">
                  <c:v>21:00 a 21:29</c:v>
                </c:pt>
              </c:strCache>
            </c:strRef>
          </c:cat>
          <c:val>
            <c:numRef>
              <c:f>'124 PF3'!$Q$2:$Q$5</c:f>
              <c:numCache>
                <c:formatCode>General</c:formatCode>
                <c:ptCount val="4"/>
                <c:pt idx="0">
                  <c:v>270</c:v>
                </c:pt>
                <c:pt idx="1">
                  <c:v>180</c:v>
                </c:pt>
                <c:pt idx="2">
                  <c:v>180</c:v>
                </c:pt>
                <c:pt idx="3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E9-418F-A69B-ABC123179D5C}"/>
            </c:ext>
          </c:extLst>
        </c:ser>
        <c:ser>
          <c:idx val="1"/>
          <c:order val="1"/>
          <c:tx>
            <c:strRef>
              <c:f>'124 PF3'!$R$1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'124 PF3'!$P$2:$P$5</c:f>
              <c:strCache>
                <c:ptCount val="4"/>
                <c:pt idx="0">
                  <c:v>19:30 a 19:59</c:v>
                </c:pt>
                <c:pt idx="1">
                  <c:v>20:00 a 20:29</c:v>
                </c:pt>
                <c:pt idx="2">
                  <c:v>20:30 a 20:59</c:v>
                </c:pt>
                <c:pt idx="3">
                  <c:v>21:00 a 21:29</c:v>
                </c:pt>
              </c:strCache>
            </c:strRef>
          </c:cat>
          <c:val>
            <c:numRef>
              <c:f>'124 PF3'!$R$2:$R$5</c:f>
              <c:numCache>
                <c:formatCode>General</c:formatCode>
                <c:ptCount val="4"/>
                <c:pt idx="0">
                  <c:v>66.599999999999994</c:v>
                </c:pt>
                <c:pt idx="1">
                  <c:v>39.6</c:v>
                </c:pt>
                <c:pt idx="2">
                  <c:v>81</c:v>
                </c:pt>
                <c:pt idx="3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E9-418F-A69B-ABC123179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'124 PF3'!$U$1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'124 PF3'!$P$2:$P$5</c:f>
              <c:strCache>
                <c:ptCount val="4"/>
                <c:pt idx="0">
                  <c:v>19:30 a 19:59</c:v>
                </c:pt>
                <c:pt idx="1">
                  <c:v>20:00 a 20:29</c:v>
                </c:pt>
                <c:pt idx="2">
                  <c:v>20:30 a 20:59</c:v>
                </c:pt>
                <c:pt idx="3">
                  <c:v>21:00 a 21:29</c:v>
                </c:pt>
              </c:strCache>
            </c:strRef>
          </c:cat>
          <c:val>
            <c:numRef>
              <c:f>'124 PF3'!$U$2:$U$5</c:f>
              <c:numCache>
                <c:formatCode>0.0%</c:formatCode>
                <c:ptCount val="4"/>
                <c:pt idx="0">
                  <c:v>0.24666666666666665</c:v>
                </c:pt>
                <c:pt idx="1">
                  <c:v>0.22</c:v>
                </c:pt>
                <c:pt idx="2">
                  <c:v>0.45</c:v>
                </c:pt>
                <c:pt idx="3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E9-418F-A69B-ABC123179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867039"/>
        <c:axId val="1333846399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333846399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33867039"/>
        <c:crosses val="max"/>
        <c:crossBetween val="between"/>
      </c:valAx>
      <c:catAx>
        <c:axId val="13338670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38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124 - PF3-Parada 1 / Mall Plaza Tobalaba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'124 PF3'!$X$1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'124 PF3'!$W$2:$W$4</c:f>
              <c:strCache>
                <c:ptCount val="3"/>
                <c:pt idx="0">
                  <c:v>19:30 a 20:29</c:v>
                </c:pt>
                <c:pt idx="1">
                  <c:v>20:00 a 20:59</c:v>
                </c:pt>
                <c:pt idx="2">
                  <c:v>20:30 a 21:29</c:v>
                </c:pt>
              </c:strCache>
            </c:strRef>
          </c:cat>
          <c:val>
            <c:numRef>
              <c:f>'124 PF3'!$X$2:$X$4</c:f>
              <c:numCache>
                <c:formatCode>General</c:formatCode>
                <c:ptCount val="3"/>
                <c:pt idx="0">
                  <c:v>450</c:v>
                </c:pt>
                <c:pt idx="1">
                  <c:v>360</c:v>
                </c:pt>
                <c:pt idx="2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6F-46C1-8232-84C78B1EBD3D}"/>
            </c:ext>
          </c:extLst>
        </c:ser>
        <c:ser>
          <c:idx val="1"/>
          <c:order val="1"/>
          <c:tx>
            <c:strRef>
              <c:f>'124 PF3'!$Y$1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'124 PF3'!$W$2:$W$4</c:f>
              <c:strCache>
                <c:ptCount val="3"/>
                <c:pt idx="0">
                  <c:v>19:30 a 20:29</c:v>
                </c:pt>
                <c:pt idx="1">
                  <c:v>20:00 a 20:59</c:v>
                </c:pt>
                <c:pt idx="2">
                  <c:v>20:30 a 21:29</c:v>
                </c:pt>
              </c:strCache>
            </c:strRef>
          </c:cat>
          <c:val>
            <c:numRef>
              <c:f>'124 PF3'!$Y$2:$Y$4</c:f>
              <c:numCache>
                <c:formatCode>General</c:formatCode>
                <c:ptCount val="3"/>
                <c:pt idx="0">
                  <c:v>106.19999999999999</c:v>
                </c:pt>
                <c:pt idx="1">
                  <c:v>120.6</c:v>
                </c:pt>
                <c:pt idx="2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6F-46C1-8232-84C78B1EB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'124 PF3'!$AB$1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'124 PF3'!$W$2:$W$4</c:f>
              <c:strCache>
                <c:ptCount val="3"/>
                <c:pt idx="0">
                  <c:v>19:30 a 20:29</c:v>
                </c:pt>
                <c:pt idx="1">
                  <c:v>20:00 a 20:59</c:v>
                </c:pt>
                <c:pt idx="2">
                  <c:v>20:30 a 21:29</c:v>
                </c:pt>
              </c:strCache>
            </c:strRef>
          </c:cat>
          <c:val>
            <c:numRef>
              <c:f>'124 PF3'!$AB$2:$AB$4</c:f>
              <c:numCache>
                <c:formatCode>0.0%</c:formatCode>
                <c:ptCount val="3"/>
                <c:pt idx="0">
                  <c:v>0.23599999999999999</c:v>
                </c:pt>
                <c:pt idx="1">
                  <c:v>0.33499999999999996</c:v>
                </c:pt>
                <c:pt idx="2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96F-46C1-8232-84C78B1EB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759007"/>
        <c:axId val="1268758527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268758527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68759007"/>
        <c:crosses val="max"/>
        <c:crossBetween val="between"/>
      </c:valAx>
      <c:catAx>
        <c:axId val="12687590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687585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F18 - PF722-Tocornal Grez / esq. Arturo Prat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'F18'!$Q$1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'F18'!$P$2:$P$7</c:f>
              <c:strCache>
                <c:ptCount val="6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  <c:pt idx="4">
                  <c:v>08:30 a 08:59</c:v>
                </c:pt>
                <c:pt idx="5">
                  <c:v>09:00 a 09:29</c:v>
                </c:pt>
              </c:strCache>
            </c:strRef>
          </c:cat>
          <c:val>
            <c:numRef>
              <c:f>'F18'!$Q$2:$Q$7</c:f>
              <c:numCache>
                <c:formatCode>General</c:formatCode>
                <c:ptCount val="6"/>
                <c:pt idx="0">
                  <c:v>270</c:v>
                </c:pt>
                <c:pt idx="1">
                  <c:v>360</c:v>
                </c:pt>
                <c:pt idx="2">
                  <c:v>180</c:v>
                </c:pt>
                <c:pt idx="3">
                  <c:v>360</c:v>
                </c:pt>
                <c:pt idx="4">
                  <c:v>360</c:v>
                </c:pt>
                <c:pt idx="5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FF-46F1-9A73-CE2B85A85400}"/>
            </c:ext>
          </c:extLst>
        </c:ser>
        <c:ser>
          <c:idx val="1"/>
          <c:order val="1"/>
          <c:tx>
            <c:strRef>
              <c:f>'F18'!$R$1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'F18'!$P$2:$P$7</c:f>
              <c:strCache>
                <c:ptCount val="6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  <c:pt idx="4">
                  <c:v>08:30 a 08:59</c:v>
                </c:pt>
                <c:pt idx="5">
                  <c:v>09:00 a 09:29</c:v>
                </c:pt>
              </c:strCache>
            </c:strRef>
          </c:cat>
          <c:val>
            <c:numRef>
              <c:f>'F18'!$R$2:$R$7</c:f>
              <c:numCache>
                <c:formatCode>General</c:formatCode>
                <c:ptCount val="6"/>
                <c:pt idx="0">
                  <c:v>147</c:v>
                </c:pt>
                <c:pt idx="1">
                  <c:v>162</c:v>
                </c:pt>
                <c:pt idx="2">
                  <c:v>28.8</c:v>
                </c:pt>
                <c:pt idx="3">
                  <c:v>82.8</c:v>
                </c:pt>
                <c:pt idx="4">
                  <c:v>57.6</c:v>
                </c:pt>
                <c:pt idx="5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FF-46F1-9A73-CE2B85A85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'F18'!$U$1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'F18'!$P$2:$P$7</c:f>
              <c:strCache>
                <c:ptCount val="6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  <c:pt idx="4">
                  <c:v>08:30 a 08:59</c:v>
                </c:pt>
                <c:pt idx="5">
                  <c:v>09:00 a 09:29</c:v>
                </c:pt>
              </c:strCache>
            </c:strRef>
          </c:cat>
          <c:val>
            <c:numRef>
              <c:f>'F18'!$U$2:$U$7</c:f>
              <c:numCache>
                <c:formatCode>0.0%</c:formatCode>
                <c:ptCount val="6"/>
                <c:pt idx="0">
                  <c:v>0.5444444444444444</c:v>
                </c:pt>
                <c:pt idx="1">
                  <c:v>0.45</c:v>
                </c:pt>
                <c:pt idx="2">
                  <c:v>0.16</c:v>
                </c:pt>
                <c:pt idx="3">
                  <c:v>0.22999999999999998</c:v>
                </c:pt>
                <c:pt idx="4">
                  <c:v>0.16</c:v>
                </c:pt>
                <c:pt idx="5">
                  <c:v>0.16666666666666666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FF-46F1-9A73-CE2B85A85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113983"/>
        <c:axId val="85108223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85108223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5113983"/>
        <c:crosses val="max"/>
        <c:crossBetween val="between"/>
      </c:valAx>
      <c:catAx>
        <c:axId val="851139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10822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F18 - PF722-Tocornal Grez / esq. Arturo Prat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'F18'!$X$1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'F18'!$W$2:$W$6</c:f>
              <c:strCache>
                <c:ptCount val="5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  <c:pt idx="3">
                  <c:v>08:00 a 08:59</c:v>
                </c:pt>
                <c:pt idx="4">
                  <c:v>08:30 a 09:29</c:v>
                </c:pt>
              </c:strCache>
            </c:strRef>
          </c:cat>
          <c:val>
            <c:numRef>
              <c:f>'F18'!$X$2:$X$6</c:f>
              <c:numCache>
                <c:formatCode>General</c:formatCode>
                <c:ptCount val="5"/>
                <c:pt idx="0">
                  <c:v>630</c:v>
                </c:pt>
                <c:pt idx="1">
                  <c:v>540</c:v>
                </c:pt>
                <c:pt idx="2">
                  <c:v>540</c:v>
                </c:pt>
                <c:pt idx="3">
                  <c:v>720</c:v>
                </c:pt>
                <c:pt idx="4">
                  <c:v>630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2E-4880-A021-D20A8C4E13E3}"/>
            </c:ext>
          </c:extLst>
        </c:ser>
        <c:ser>
          <c:idx val="1"/>
          <c:order val="1"/>
          <c:tx>
            <c:strRef>
              <c:f>'F18'!$Y$1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'F18'!$W$2:$W$6</c:f>
              <c:strCache>
                <c:ptCount val="5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  <c:pt idx="3">
                  <c:v>08:00 a 08:59</c:v>
                </c:pt>
                <c:pt idx="4">
                  <c:v>08:30 a 09:29</c:v>
                </c:pt>
              </c:strCache>
            </c:strRef>
          </c:cat>
          <c:val>
            <c:numRef>
              <c:f>'F18'!$Y$2:$Y$6</c:f>
              <c:numCache>
                <c:formatCode>General</c:formatCode>
                <c:ptCount val="5"/>
                <c:pt idx="0">
                  <c:v>309</c:v>
                </c:pt>
                <c:pt idx="1">
                  <c:v>190.8</c:v>
                </c:pt>
                <c:pt idx="2">
                  <c:v>111.6</c:v>
                </c:pt>
                <c:pt idx="3">
                  <c:v>140.4</c:v>
                </c:pt>
                <c:pt idx="4">
                  <c:v>102.6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2E-4880-A021-D20A8C4E1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'F18'!$AB$1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'F18'!$W$2:$W$6</c:f>
              <c:strCache>
                <c:ptCount val="5"/>
                <c:pt idx="0">
                  <c:v>06:30 a 07:29</c:v>
                </c:pt>
                <c:pt idx="1">
                  <c:v>07:00 a 07:59</c:v>
                </c:pt>
                <c:pt idx="2">
                  <c:v>07:30 a 08:29</c:v>
                </c:pt>
                <c:pt idx="3">
                  <c:v>08:00 a 08:59</c:v>
                </c:pt>
                <c:pt idx="4">
                  <c:v>08:30 a 09:29</c:v>
                </c:pt>
              </c:strCache>
            </c:strRef>
          </c:cat>
          <c:val>
            <c:numRef>
              <c:f>'F18'!$AB$2:$AB$6</c:f>
              <c:numCache>
                <c:formatCode>0.0%</c:formatCode>
                <c:ptCount val="5"/>
                <c:pt idx="0">
                  <c:v>0.49047619047619045</c:v>
                </c:pt>
                <c:pt idx="1">
                  <c:v>0.35333333333333333</c:v>
                </c:pt>
                <c:pt idx="2">
                  <c:v>0.20666666666666667</c:v>
                </c:pt>
                <c:pt idx="3">
                  <c:v>0.19500000000000001</c:v>
                </c:pt>
                <c:pt idx="4">
                  <c:v>0.16285714285714284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C2E-4880-A021-D20A8C4E1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448175"/>
        <c:axId val="1201432815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201432815"/>
        <c:scaling>
          <c:orientation val="minMax"/>
          <c:max val="0.9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01448175"/>
        <c:crosses val="max"/>
        <c:crossBetween val="between"/>
      </c:valAx>
      <c:catAx>
        <c:axId val="120144817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0143281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F05- PG290-V. Mackenna / esq. Sta Josefina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72331564872777721"/>
        </c:manualLayout>
      </c:layout>
      <c:lineChart>
        <c:grouping val="standard"/>
        <c:varyColors val="0"/>
        <c:ser>
          <c:idx val="0"/>
          <c:order val="0"/>
          <c:tx>
            <c:strRef>
              <c:f>'F05'!$Q$1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'F05'!$P$2:$P$12</c:f>
              <c:strCache>
                <c:ptCount val="11"/>
                <c:pt idx="0">
                  <c:v>12:30 a 12:59</c:v>
                </c:pt>
                <c:pt idx="1">
                  <c:v>13:00 a 13:29</c:v>
                </c:pt>
                <c:pt idx="2">
                  <c:v>13:30 a 13:59</c:v>
                </c:pt>
                <c:pt idx="3">
                  <c:v>14:00 a 14:29</c:v>
                </c:pt>
                <c:pt idx="4">
                  <c:v>14:30 a 14:59</c:v>
                </c:pt>
                <c:pt idx="5">
                  <c:v>15:00 a 15:29</c:v>
                </c:pt>
                <c:pt idx="6">
                  <c:v>15:30 a 15:59</c:v>
                </c:pt>
                <c:pt idx="7">
                  <c:v>16:00 a 16:29</c:v>
                </c:pt>
                <c:pt idx="8">
                  <c:v>16:30 a 16:59</c:v>
                </c:pt>
                <c:pt idx="9">
                  <c:v>17:00 a 17:29</c:v>
                </c:pt>
                <c:pt idx="10">
                  <c:v>17:30 a 17:59</c:v>
                </c:pt>
              </c:strCache>
            </c:strRef>
          </c:cat>
          <c:val>
            <c:numRef>
              <c:f>'F05'!$Q$2:$Q$12</c:f>
              <c:numCache>
                <c:formatCode>General</c:formatCode>
                <c:ptCount val="11"/>
                <c:pt idx="0">
                  <c:v>270</c:v>
                </c:pt>
                <c:pt idx="1">
                  <c:v>180</c:v>
                </c:pt>
                <c:pt idx="2">
                  <c:v>270</c:v>
                </c:pt>
                <c:pt idx="3">
                  <c:v>180</c:v>
                </c:pt>
                <c:pt idx="4">
                  <c:v>90</c:v>
                </c:pt>
                <c:pt idx="5">
                  <c:v>180</c:v>
                </c:pt>
                <c:pt idx="6">
                  <c:v>90</c:v>
                </c:pt>
                <c:pt idx="7">
                  <c:v>270</c:v>
                </c:pt>
                <c:pt idx="8">
                  <c:v>180</c:v>
                </c:pt>
                <c:pt idx="9">
                  <c:v>180</c:v>
                </c:pt>
                <c:pt idx="10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7B-4C1F-8FD9-F5B0003619E8}"/>
            </c:ext>
          </c:extLst>
        </c:ser>
        <c:ser>
          <c:idx val="1"/>
          <c:order val="1"/>
          <c:tx>
            <c:strRef>
              <c:f>'F05'!$R$1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'F05'!$P$2:$P$12</c:f>
              <c:strCache>
                <c:ptCount val="11"/>
                <c:pt idx="0">
                  <c:v>12:30 a 12:59</c:v>
                </c:pt>
                <c:pt idx="1">
                  <c:v>13:00 a 13:29</c:v>
                </c:pt>
                <c:pt idx="2">
                  <c:v>13:30 a 13:59</c:v>
                </c:pt>
                <c:pt idx="3">
                  <c:v>14:00 a 14:29</c:v>
                </c:pt>
                <c:pt idx="4">
                  <c:v>14:30 a 14:59</c:v>
                </c:pt>
                <c:pt idx="5">
                  <c:v>15:00 a 15:29</c:v>
                </c:pt>
                <c:pt idx="6">
                  <c:v>15:30 a 15:59</c:v>
                </c:pt>
                <c:pt idx="7">
                  <c:v>16:00 a 16:29</c:v>
                </c:pt>
                <c:pt idx="8">
                  <c:v>16:30 a 16:59</c:v>
                </c:pt>
                <c:pt idx="9">
                  <c:v>17:00 a 17:29</c:v>
                </c:pt>
                <c:pt idx="10">
                  <c:v>17:30 a 17:59</c:v>
                </c:pt>
              </c:strCache>
            </c:strRef>
          </c:cat>
          <c:val>
            <c:numRef>
              <c:f>'F05'!$R$2:$R$12</c:f>
              <c:numCache>
                <c:formatCode>General</c:formatCode>
                <c:ptCount val="11"/>
                <c:pt idx="0">
                  <c:v>66.599999999999994</c:v>
                </c:pt>
                <c:pt idx="1">
                  <c:v>39.6</c:v>
                </c:pt>
                <c:pt idx="2">
                  <c:v>73.8</c:v>
                </c:pt>
                <c:pt idx="3">
                  <c:v>132</c:v>
                </c:pt>
                <c:pt idx="4">
                  <c:v>84</c:v>
                </c:pt>
                <c:pt idx="5">
                  <c:v>93</c:v>
                </c:pt>
                <c:pt idx="6">
                  <c:v>27</c:v>
                </c:pt>
                <c:pt idx="7">
                  <c:v>144</c:v>
                </c:pt>
                <c:pt idx="8">
                  <c:v>54</c:v>
                </c:pt>
                <c:pt idx="9">
                  <c:v>54</c:v>
                </c:pt>
                <c:pt idx="10">
                  <c:v>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7B-4C1F-8FD9-F5B000361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'F05'!$U$1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'F05'!$P$2:$P$12</c:f>
              <c:strCache>
                <c:ptCount val="11"/>
                <c:pt idx="0">
                  <c:v>12:30 a 12:59</c:v>
                </c:pt>
                <c:pt idx="1">
                  <c:v>13:00 a 13:29</c:v>
                </c:pt>
                <c:pt idx="2">
                  <c:v>13:30 a 13:59</c:v>
                </c:pt>
                <c:pt idx="3">
                  <c:v>14:00 a 14:29</c:v>
                </c:pt>
                <c:pt idx="4">
                  <c:v>14:30 a 14:59</c:v>
                </c:pt>
                <c:pt idx="5">
                  <c:v>15:00 a 15:29</c:v>
                </c:pt>
                <c:pt idx="6">
                  <c:v>15:30 a 15:59</c:v>
                </c:pt>
                <c:pt idx="7">
                  <c:v>16:00 a 16:29</c:v>
                </c:pt>
                <c:pt idx="8">
                  <c:v>16:30 a 16:59</c:v>
                </c:pt>
                <c:pt idx="9">
                  <c:v>17:00 a 17:29</c:v>
                </c:pt>
                <c:pt idx="10">
                  <c:v>17:30 a 17:59</c:v>
                </c:pt>
              </c:strCache>
            </c:strRef>
          </c:cat>
          <c:val>
            <c:numRef>
              <c:f>'F05'!$U$2:$U$12</c:f>
              <c:numCache>
                <c:formatCode>0.0%</c:formatCode>
                <c:ptCount val="11"/>
                <c:pt idx="0">
                  <c:v>0.24666666666666665</c:v>
                </c:pt>
                <c:pt idx="1">
                  <c:v>0.22</c:v>
                </c:pt>
                <c:pt idx="2">
                  <c:v>0.27333333333333332</c:v>
                </c:pt>
                <c:pt idx="3">
                  <c:v>0.73333333333333328</c:v>
                </c:pt>
                <c:pt idx="4">
                  <c:v>0.93333333333333335</c:v>
                </c:pt>
                <c:pt idx="5">
                  <c:v>0.51666666666666672</c:v>
                </c:pt>
                <c:pt idx="6">
                  <c:v>0.3</c:v>
                </c:pt>
                <c:pt idx="7">
                  <c:v>0.53333333333333333</c:v>
                </c:pt>
                <c:pt idx="8">
                  <c:v>0.3</c:v>
                </c:pt>
                <c:pt idx="9">
                  <c:v>0.3</c:v>
                </c:pt>
                <c:pt idx="10">
                  <c:v>0.51666666666666672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7B-4C1F-8FD9-F5B000361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555439"/>
        <c:axId val="1424564079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424564079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424555439"/>
        <c:crosses val="max"/>
        <c:crossBetween val="between"/>
      </c:valAx>
      <c:catAx>
        <c:axId val="14245554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4564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388471</xdr:colOff>
      <xdr:row>10</xdr:row>
      <xdr:rowOff>52295</xdr:rowOff>
    </xdr:from>
    <xdr:to>
      <xdr:col>23</xdr:col>
      <xdr:colOff>308002</xdr:colOff>
      <xdr:row>30</xdr:row>
      <xdr:rowOff>134257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6E7C4DC-5BE4-4937-9C15-9ED2B08870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11</xdr:row>
      <xdr:rowOff>0</xdr:rowOff>
    </xdr:from>
    <xdr:to>
      <xdr:col>34</xdr:col>
      <xdr:colOff>121237</xdr:colOff>
      <xdr:row>31</xdr:row>
      <xdr:rowOff>81962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114B8C0-03EF-46BE-91D4-4BA0D6F22A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9</xdr:row>
      <xdr:rowOff>0</xdr:rowOff>
    </xdr:from>
    <xdr:to>
      <xdr:col>22</xdr:col>
      <xdr:colOff>576943</xdr:colOff>
      <xdr:row>30</xdr:row>
      <xdr:rowOff>7256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834760F-0093-430C-9E0A-11EBDAB6E1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9</xdr:row>
      <xdr:rowOff>0</xdr:rowOff>
    </xdr:from>
    <xdr:to>
      <xdr:col>31</xdr:col>
      <xdr:colOff>576943</xdr:colOff>
      <xdr:row>30</xdr:row>
      <xdr:rowOff>7256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76CF24B-DD71-4D6B-BDB9-33DBC1830B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6</xdr:row>
      <xdr:rowOff>0</xdr:rowOff>
    </xdr:from>
    <xdr:to>
      <xdr:col>22</xdr:col>
      <xdr:colOff>576943</xdr:colOff>
      <xdr:row>27</xdr:row>
      <xdr:rowOff>7256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D64EFB8-6037-4F5A-8F74-43B3BDDA0F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6</xdr:row>
      <xdr:rowOff>0</xdr:rowOff>
    </xdr:from>
    <xdr:to>
      <xdr:col>31</xdr:col>
      <xdr:colOff>576943</xdr:colOff>
      <xdr:row>27</xdr:row>
      <xdr:rowOff>7256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95D58D2-D2C4-4DBA-B01B-16BCF6CABD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598714</xdr:colOff>
      <xdr:row>9</xdr:row>
      <xdr:rowOff>0</xdr:rowOff>
    </xdr:from>
    <xdr:to>
      <xdr:col>22</xdr:col>
      <xdr:colOff>667657</xdr:colOff>
      <xdr:row>30</xdr:row>
      <xdr:rowOff>7256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5668D62-E173-4C58-8CAF-272A6EAB59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371929</xdr:colOff>
      <xdr:row>8</xdr:row>
      <xdr:rowOff>0</xdr:rowOff>
    </xdr:from>
    <xdr:to>
      <xdr:col>32</xdr:col>
      <xdr:colOff>440872</xdr:colOff>
      <xdr:row>29</xdr:row>
      <xdr:rowOff>7256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5A3F71E-FB5F-4BAB-9452-7E45F668B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14</xdr:row>
      <xdr:rowOff>0</xdr:rowOff>
    </xdr:from>
    <xdr:to>
      <xdr:col>23</xdr:col>
      <xdr:colOff>68943</xdr:colOff>
      <xdr:row>35</xdr:row>
      <xdr:rowOff>7256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E9A71F2-2023-49D3-ADE4-1CA17CDF4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0</xdr:colOff>
      <xdr:row>14</xdr:row>
      <xdr:rowOff>0</xdr:rowOff>
    </xdr:from>
    <xdr:to>
      <xdr:col>33</xdr:col>
      <xdr:colOff>68943</xdr:colOff>
      <xdr:row>35</xdr:row>
      <xdr:rowOff>7256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B53CFB8-C7DD-43D0-88C2-5CABDBC555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16</xdr:row>
      <xdr:rowOff>0</xdr:rowOff>
    </xdr:from>
    <xdr:to>
      <xdr:col>23</xdr:col>
      <xdr:colOff>68943</xdr:colOff>
      <xdr:row>37</xdr:row>
      <xdr:rowOff>7256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588D936-7468-40A8-99E9-39E2129A1B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18142</xdr:colOff>
      <xdr:row>16</xdr:row>
      <xdr:rowOff>81643</xdr:rowOff>
    </xdr:from>
    <xdr:to>
      <xdr:col>32</xdr:col>
      <xdr:colOff>87085</xdr:colOff>
      <xdr:row>37</xdr:row>
      <xdr:rowOff>88899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4B32FC5-23A6-4935-A548-3DCEBF34BE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544286</xdr:colOff>
      <xdr:row>6</xdr:row>
      <xdr:rowOff>172358</xdr:rowOff>
    </xdr:from>
    <xdr:to>
      <xdr:col>22</xdr:col>
      <xdr:colOff>613229</xdr:colOff>
      <xdr:row>27</xdr:row>
      <xdr:rowOff>179614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9352849-5AC2-4BB4-A79C-F3D4C3A789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517072</xdr:colOff>
      <xdr:row>6</xdr:row>
      <xdr:rowOff>108858</xdr:rowOff>
    </xdr:from>
    <xdr:to>
      <xdr:col>31</xdr:col>
      <xdr:colOff>586015</xdr:colOff>
      <xdr:row>27</xdr:row>
      <xdr:rowOff>116114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B580AF1-A1E5-4A1E-B347-74D8D63F26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514350</xdr:colOff>
      <xdr:row>8</xdr:row>
      <xdr:rowOff>20938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F1C82C7-A960-9E7E-5C1E-165653822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72350" cy="1468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04E83-DBED-4F34-BD93-4DD6BBB35060}">
  <dimension ref="A1:AB18"/>
  <sheetViews>
    <sheetView tabSelected="1" zoomScale="85" zoomScaleNormal="85" workbookViewId="0">
      <selection activeCell="K39" sqref="K39"/>
    </sheetView>
  </sheetViews>
  <sheetFormatPr baseColWidth="10" defaultColWidth="11.453125" defaultRowHeight="14.5" x14ac:dyDescent="0.35"/>
  <cols>
    <col min="1" max="2" width="11.453125" style="1"/>
    <col min="3" max="3" width="8.26953125" style="1" customWidth="1"/>
    <col min="4" max="4" width="6.54296875" style="1" customWidth="1"/>
    <col min="5" max="5" width="7.36328125" style="1" customWidth="1"/>
    <col min="6" max="6" width="9.08984375" style="1" customWidth="1"/>
    <col min="7" max="7" width="8.90625" style="1" customWidth="1"/>
    <col min="8" max="8" width="7.81640625" style="1" customWidth="1"/>
    <col min="9" max="9" width="7.453125" style="1" customWidth="1"/>
    <col min="10" max="10" width="8.36328125" style="1" customWidth="1"/>
    <col min="11" max="11" width="12.26953125" style="1" customWidth="1"/>
    <col min="12" max="12" width="8" customWidth="1"/>
    <col min="13" max="13" width="7.26953125" customWidth="1"/>
    <col min="14" max="14" width="8" customWidth="1"/>
    <col min="16" max="16" width="12.36328125" bestFit="1" customWidth="1"/>
    <col min="17" max="17" width="8.453125" customWidth="1"/>
    <col min="18" max="18" width="8.54296875" customWidth="1"/>
    <col min="19" max="19" width="7.81640625" customWidth="1"/>
    <col min="20" max="20" width="9.1796875" customWidth="1"/>
    <col min="21" max="21" width="7.7265625" customWidth="1"/>
    <col min="23" max="23" width="12.36328125" bestFit="1" customWidth="1"/>
    <col min="24" max="24" width="8" bestFit="1" customWidth="1"/>
    <col min="25" max="25" width="9.7265625" bestFit="1" customWidth="1"/>
    <col min="26" max="26" width="5.6328125" bestFit="1" customWidth="1"/>
    <col min="27" max="27" width="9.7265625" bestFit="1" customWidth="1"/>
    <col min="28" max="28" width="8.08984375" bestFit="1" customWidth="1"/>
  </cols>
  <sheetData>
    <row r="1" spans="1:28" s="11" customFormat="1" ht="39" x14ac:dyDescent="0.3">
      <c r="A1" s="12" t="s">
        <v>0</v>
      </c>
      <c r="B1" s="12" t="s">
        <v>15</v>
      </c>
      <c r="C1" s="12" t="s">
        <v>1</v>
      </c>
      <c r="D1" s="12" t="s">
        <v>8</v>
      </c>
      <c r="E1" s="12" t="s">
        <v>9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3" t="s">
        <v>128</v>
      </c>
      <c r="M1" s="13" t="s">
        <v>132</v>
      </c>
      <c r="N1" s="13" t="s">
        <v>133</v>
      </c>
      <c r="P1" s="15" t="s">
        <v>134</v>
      </c>
      <c r="Q1" s="15" t="s">
        <v>135</v>
      </c>
      <c r="R1" s="15" t="s">
        <v>136</v>
      </c>
      <c r="S1" s="16">
        <v>1</v>
      </c>
      <c r="T1" s="15" t="s">
        <v>137</v>
      </c>
      <c r="U1" s="15" t="s">
        <v>138</v>
      </c>
      <c r="W1" s="15" t="s">
        <v>134</v>
      </c>
      <c r="X1" s="15" t="s">
        <v>135</v>
      </c>
      <c r="Y1" s="15" t="s">
        <v>136</v>
      </c>
      <c r="Z1" s="16">
        <v>1</v>
      </c>
      <c r="AA1" s="15" t="s">
        <v>137</v>
      </c>
      <c r="AB1" s="15" t="s">
        <v>138</v>
      </c>
    </row>
    <row r="2" spans="1:28" x14ac:dyDescent="0.35">
      <c r="A2" s="8">
        <v>45892</v>
      </c>
      <c r="B2" s="4" t="s">
        <v>20</v>
      </c>
      <c r="C2" s="4">
        <v>124</v>
      </c>
      <c r="D2" s="4">
        <v>2</v>
      </c>
      <c r="E2" s="9">
        <v>0.27777777777777779</v>
      </c>
      <c r="F2" s="4" t="s">
        <v>21</v>
      </c>
      <c r="G2" s="4" t="s">
        <v>16</v>
      </c>
      <c r="H2" s="4">
        <v>0</v>
      </c>
      <c r="I2" s="4">
        <v>0</v>
      </c>
      <c r="J2" s="4" t="s">
        <v>16</v>
      </c>
      <c r="K2" s="4"/>
      <c r="L2" s="4">
        <f>VLOOKUP(D2,Hoja2!E:F,2,FALSE)</f>
        <v>90</v>
      </c>
      <c r="M2" s="4">
        <f>VLOOKUP(J2,Hoja2!A:C,3,FALSE)</f>
        <v>19.8</v>
      </c>
      <c r="N2" s="7">
        <f>M2/L2</f>
        <v>0.22</v>
      </c>
      <c r="P2" s="4" t="s">
        <v>139</v>
      </c>
      <c r="Q2" s="4">
        <f>SUM(L2)</f>
        <v>90</v>
      </c>
      <c r="R2" s="4">
        <f>SUM(M2)</f>
        <v>19.8</v>
      </c>
      <c r="S2" s="7">
        <v>1</v>
      </c>
      <c r="T2" s="14">
        <v>0.85</v>
      </c>
      <c r="U2" s="14">
        <f>R2/Q2</f>
        <v>0.22</v>
      </c>
      <c r="W2" s="4" t="s">
        <v>147</v>
      </c>
      <c r="X2" s="4">
        <f>SUM(L2:L4)</f>
        <v>270</v>
      </c>
      <c r="Y2" s="4">
        <f>SUM(M2:M4)</f>
        <v>93.6</v>
      </c>
      <c r="Z2" s="7">
        <v>1</v>
      </c>
      <c r="AA2" s="14">
        <v>0.85</v>
      </c>
      <c r="AB2" s="14">
        <f>Y2/X2</f>
        <v>0.34666666666666662</v>
      </c>
    </row>
    <row r="3" spans="1:28" x14ac:dyDescent="0.35">
      <c r="A3" s="8">
        <v>45892</v>
      </c>
      <c r="B3" s="4" t="s">
        <v>20</v>
      </c>
      <c r="C3" s="4">
        <v>124</v>
      </c>
      <c r="D3" s="4">
        <v>2</v>
      </c>
      <c r="E3" s="9">
        <v>0.29166666666666669</v>
      </c>
      <c r="F3" s="4" t="s">
        <v>22</v>
      </c>
      <c r="G3" s="4">
        <v>3</v>
      </c>
      <c r="H3" s="4">
        <v>0</v>
      </c>
      <c r="I3" s="4">
        <v>2</v>
      </c>
      <c r="J3" s="4">
        <v>3</v>
      </c>
      <c r="K3" s="4"/>
      <c r="L3" s="4">
        <f>VLOOKUP(D3,Hoja2!E:F,2,FALSE)</f>
        <v>90</v>
      </c>
      <c r="M3" s="4">
        <f>VLOOKUP(J3,Hoja2!A:C,3,FALSE)</f>
        <v>54</v>
      </c>
      <c r="N3" s="7">
        <f t="shared" ref="N3:N16" si="0">M3/L3</f>
        <v>0.6</v>
      </c>
      <c r="P3" s="4" t="s">
        <v>140</v>
      </c>
      <c r="Q3" s="4">
        <f>SUM(L3:L4)</f>
        <v>180</v>
      </c>
      <c r="R3" s="4">
        <f>SUM(M3:M4)</f>
        <v>73.8</v>
      </c>
      <c r="S3" s="7">
        <v>1</v>
      </c>
      <c r="T3" s="14">
        <v>0.85</v>
      </c>
      <c r="U3" s="14">
        <f t="shared" ref="U3:U6" si="1">R3/Q3</f>
        <v>0.41</v>
      </c>
      <c r="W3" s="4" t="s">
        <v>148</v>
      </c>
      <c r="X3" s="4">
        <f>SUM(L3:L5)</f>
        <v>270</v>
      </c>
      <c r="Y3" s="4">
        <f>SUM(M3:M5)</f>
        <v>93.6</v>
      </c>
      <c r="Z3" s="7">
        <v>1</v>
      </c>
      <c r="AA3" s="14">
        <v>0.85</v>
      </c>
      <c r="AB3" s="14">
        <f t="shared" ref="AB3:AB6" si="2">Y3/X3</f>
        <v>0.34666666666666662</v>
      </c>
    </row>
    <row r="4" spans="1:28" x14ac:dyDescent="0.35">
      <c r="A4" s="8">
        <v>45892</v>
      </c>
      <c r="B4" s="4" t="s">
        <v>20</v>
      </c>
      <c r="C4" s="4">
        <v>124</v>
      </c>
      <c r="D4" s="4">
        <v>2</v>
      </c>
      <c r="E4" s="9">
        <v>0.30833333333333335</v>
      </c>
      <c r="F4" s="4" t="s">
        <v>23</v>
      </c>
      <c r="G4" s="4" t="s">
        <v>16</v>
      </c>
      <c r="H4" s="4">
        <v>0</v>
      </c>
      <c r="I4" s="4">
        <v>0</v>
      </c>
      <c r="J4" s="4" t="s">
        <v>16</v>
      </c>
      <c r="K4" s="4"/>
      <c r="L4" s="4">
        <f>VLOOKUP(D4,Hoja2!E:F,2,FALSE)</f>
        <v>90</v>
      </c>
      <c r="M4" s="4">
        <f>VLOOKUP(J4,Hoja2!A:C,3,FALSE)</f>
        <v>19.8</v>
      </c>
      <c r="N4" s="7">
        <f t="shared" si="0"/>
        <v>0.22</v>
      </c>
      <c r="P4" s="4" t="s">
        <v>141</v>
      </c>
      <c r="Q4" s="4">
        <f>SUM(L5)</f>
        <v>90</v>
      </c>
      <c r="R4" s="4">
        <f>SUM(M5)</f>
        <v>19.8</v>
      </c>
      <c r="S4" s="7">
        <v>1</v>
      </c>
      <c r="T4" s="14">
        <v>0.85</v>
      </c>
      <c r="U4" s="14">
        <f t="shared" si="1"/>
        <v>0.22</v>
      </c>
      <c r="W4" s="4" t="s">
        <v>149</v>
      </c>
      <c r="X4" s="4">
        <f>SUM(L5:L7)</f>
        <v>270</v>
      </c>
      <c r="Y4" s="4">
        <f>SUM(M5:M7)</f>
        <v>37.799999999999997</v>
      </c>
      <c r="Z4" s="7">
        <v>1</v>
      </c>
      <c r="AA4" s="14">
        <v>0.85</v>
      </c>
      <c r="AB4" s="14">
        <f t="shared" si="2"/>
        <v>0.13999999999999999</v>
      </c>
    </row>
    <row r="5" spans="1:28" x14ac:dyDescent="0.35">
      <c r="A5" s="8">
        <v>45892</v>
      </c>
      <c r="B5" s="4" t="s">
        <v>20</v>
      </c>
      <c r="C5" s="4">
        <v>124</v>
      </c>
      <c r="D5" s="4">
        <v>2</v>
      </c>
      <c r="E5" s="9">
        <v>0.32361111111111113</v>
      </c>
      <c r="F5" s="4" t="s">
        <v>24</v>
      </c>
      <c r="G5" s="4" t="s">
        <v>16</v>
      </c>
      <c r="H5" s="4">
        <v>1</v>
      </c>
      <c r="I5" s="4">
        <v>1</v>
      </c>
      <c r="J5" s="4" t="s">
        <v>16</v>
      </c>
      <c r="K5" s="4"/>
      <c r="L5" s="4">
        <f>VLOOKUP(D5,Hoja2!E:F,2,FALSE)</f>
        <v>90</v>
      </c>
      <c r="M5" s="4">
        <f>VLOOKUP(J5,Hoja2!A:C,3,FALSE)</f>
        <v>19.8</v>
      </c>
      <c r="N5" s="7">
        <f t="shared" si="0"/>
        <v>0.22</v>
      </c>
      <c r="P5" s="4" t="s">
        <v>142</v>
      </c>
      <c r="Q5" s="4">
        <f>SUM(L6:L7)</f>
        <v>180</v>
      </c>
      <c r="R5" s="4">
        <f>SUM(M6:M7)</f>
        <v>18</v>
      </c>
      <c r="S5" s="7">
        <v>1</v>
      </c>
      <c r="T5" s="14">
        <v>0.85</v>
      </c>
      <c r="U5" s="14">
        <f t="shared" si="1"/>
        <v>0.1</v>
      </c>
      <c r="W5" s="4" t="s">
        <v>150</v>
      </c>
      <c r="X5" s="4">
        <f>SUM(L6:L8)</f>
        <v>270</v>
      </c>
      <c r="Y5" s="4">
        <f>SUM(M6:M8)</f>
        <v>27</v>
      </c>
      <c r="Z5" s="7">
        <v>1</v>
      </c>
      <c r="AA5" s="14">
        <v>0.85</v>
      </c>
      <c r="AB5" s="14">
        <f t="shared" si="2"/>
        <v>0.1</v>
      </c>
    </row>
    <row r="6" spans="1:28" x14ac:dyDescent="0.35">
      <c r="A6" s="8">
        <v>45892</v>
      </c>
      <c r="B6" s="4" t="s">
        <v>20</v>
      </c>
      <c r="C6" s="4">
        <v>124</v>
      </c>
      <c r="D6" s="4">
        <v>2</v>
      </c>
      <c r="E6" s="9">
        <v>0.34027777777777779</v>
      </c>
      <c r="F6" s="4" t="s">
        <v>25</v>
      </c>
      <c r="G6" s="4" t="s">
        <v>11</v>
      </c>
      <c r="H6" s="4">
        <v>0</v>
      </c>
      <c r="I6" s="4">
        <v>0</v>
      </c>
      <c r="J6" s="4" t="s">
        <v>11</v>
      </c>
      <c r="K6" s="4" t="s">
        <v>36</v>
      </c>
      <c r="L6" s="4">
        <f>VLOOKUP(D6,Hoja2!E:F,2,FALSE)</f>
        <v>90</v>
      </c>
      <c r="M6" s="4">
        <f>VLOOKUP(J6,Hoja2!A:C,3,FALSE)</f>
        <v>9</v>
      </c>
      <c r="N6" s="7">
        <f t="shared" si="0"/>
        <v>0.1</v>
      </c>
      <c r="P6" s="4" t="s">
        <v>143</v>
      </c>
      <c r="Q6" s="4">
        <f>SUM(L8)</f>
        <v>90</v>
      </c>
      <c r="R6" s="4">
        <f>SUM(M8)</f>
        <v>9</v>
      </c>
      <c r="S6" s="7">
        <v>1</v>
      </c>
      <c r="T6" s="14">
        <v>0.85</v>
      </c>
      <c r="U6" s="14">
        <f t="shared" si="1"/>
        <v>0.1</v>
      </c>
      <c r="W6" s="4" t="s">
        <v>151</v>
      </c>
      <c r="X6" s="4">
        <f>SUM(L8:L10)</f>
        <v>270</v>
      </c>
      <c r="Y6" s="4">
        <f>SUM(M8:M10)</f>
        <v>37.799999999999997</v>
      </c>
      <c r="Z6" s="7">
        <v>1</v>
      </c>
      <c r="AA6" s="14">
        <v>0.85</v>
      </c>
      <c r="AB6" s="14">
        <f t="shared" si="2"/>
        <v>0.13999999999999999</v>
      </c>
    </row>
    <row r="7" spans="1:28" x14ac:dyDescent="0.35">
      <c r="A7" s="8">
        <v>45892</v>
      </c>
      <c r="B7" s="4" t="s">
        <v>20</v>
      </c>
      <c r="C7" s="4">
        <v>124</v>
      </c>
      <c r="D7" s="4">
        <v>2</v>
      </c>
      <c r="E7" s="9">
        <v>0.35347222222222224</v>
      </c>
      <c r="F7" s="4" t="s">
        <v>26</v>
      </c>
      <c r="G7" s="4" t="s">
        <v>11</v>
      </c>
      <c r="H7" s="4">
        <v>0</v>
      </c>
      <c r="I7" s="4">
        <v>0</v>
      </c>
      <c r="J7" s="4" t="s">
        <v>11</v>
      </c>
      <c r="K7" s="4" t="s">
        <v>44</v>
      </c>
      <c r="L7" s="4">
        <f>VLOOKUP(D7,Hoja2!E:F,2,FALSE)</f>
        <v>90</v>
      </c>
      <c r="M7" s="4">
        <f>VLOOKUP(J7,Hoja2!A:C,3,FALSE)</f>
        <v>9</v>
      </c>
      <c r="N7" s="7">
        <f t="shared" si="0"/>
        <v>0.1</v>
      </c>
      <c r="P7" s="4" t="s">
        <v>144</v>
      </c>
      <c r="Q7" s="4">
        <f>SUM(L9:L10)</f>
        <v>180</v>
      </c>
      <c r="R7" s="4">
        <f>SUM(M9:M10)</f>
        <v>28.8</v>
      </c>
      <c r="S7" s="7">
        <v>1</v>
      </c>
      <c r="T7" s="14">
        <v>0.85</v>
      </c>
      <c r="U7" s="14">
        <f>R7/Q7</f>
        <v>0.16</v>
      </c>
      <c r="W7" s="4" t="s">
        <v>152</v>
      </c>
      <c r="X7" s="4">
        <f>SUM(L9:L12)</f>
        <v>360</v>
      </c>
      <c r="Y7" s="4">
        <f>SUM(M9:M12)</f>
        <v>68.400000000000006</v>
      </c>
      <c r="Z7" s="7">
        <v>1</v>
      </c>
      <c r="AA7" s="14">
        <v>0.85</v>
      </c>
      <c r="AB7" s="14">
        <f>Y7/X7</f>
        <v>0.19</v>
      </c>
    </row>
    <row r="8" spans="1:28" x14ac:dyDescent="0.35">
      <c r="A8" s="8">
        <v>45892</v>
      </c>
      <c r="B8" s="4" t="s">
        <v>20</v>
      </c>
      <c r="C8" s="4">
        <v>124</v>
      </c>
      <c r="D8" s="4">
        <v>2</v>
      </c>
      <c r="E8" s="9">
        <v>0.36388888888888887</v>
      </c>
      <c r="F8" s="4" t="s">
        <v>27</v>
      </c>
      <c r="G8" s="4" t="s">
        <v>11</v>
      </c>
      <c r="H8" s="4">
        <v>0</v>
      </c>
      <c r="I8" s="4">
        <v>0</v>
      </c>
      <c r="J8" s="4" t="s">
        <v>11</v>
      </c>
      <c r="K8" s="4" t="s">
        <v>45</v>
      </c>
      <c r="L8" s="4">
        <f>VLOOKUP(D8,Hoja2!E:F,2,FALSE)</f>
        <v>90</v>
      </c>
      <c r="M8" s="4">
        <f>VLOOKUP(J8,Hoja2!A:C,3,FALSE)</f>
        <v>9</v>
      </c>
      <c r="N8" s="7">
        <f t="shared" si="0"/>
        <v>0.1</v>
      </c>
      <c r="P8" s="4" t="s">
        <v>145</v>
      </c>
      <c r="Q8" s="4">
        <f>SUM(L11:L12)</f>
        <v>180</v>
      </c>
      <c r="R8" s="4">
        <f>SUM(M11:M12)</f>
        <v>39.6</v>
      </c>
      <c r="S8" s="7">
        <v>1</v>
      </c>
      <c r="T8" s="14">
        <v>0.85</v>
      </c>
      <c r="U8" s="14">
        <f t="shared" ref="U8:U9" si="3">R8/Q8</f>
        <v>0.22</v>
      </c>
      <c r="W8" s="4" t="s">
        <v>153</v>
      </c>
      <c r="X8" s="4">
        <f>SUM(L11:L15)</f>
        <v>450</v>
      </c>
      <c r="Y8" s="4">
        <f>SUM(M11:M15)</f>
        <v>106.2</v>
      </c>
      <c r="Z8" s="7">
        <v>1</v>
      </c>
      <c r="AA8" s="14">
        <v>0.85</v>
      </c>
      <c r="AB8" s="14">
        <f t="shared" ref="AB8" si="4">Y8/X8</f>
        <v>0.23600000000000002</v>
      </c>
    </row>
    <row r="9" spans="1:28" x14ac:dyDescent="0.35">
      <c r="A9" s="8">
        <v>45892</v>
      </c>
      <c r="B9" s="4" t="s">
        <v>20</v>
      </c>
      <c r="C9" s="4">
        <v>124</v>
      </c>
      <c r="D9" s="4">
        <v>2</v>
      </c>
      <c r="E9" s="9">
        <v>0.38541666666666669</v>
      </c>
      <c r="F9" s="4" t="s">
        <v>28</v>
      </c>
      <c r="G9" s="4" t="s">
        <v>16</v>
      </c>
      <c r="H9" s="4">
        <v>0</v>
      </c>
      <c r="I9" s="4">
        <v>4</v>
      </c>
      <c r="J9" s="4" t="s">
        <v>16</v>
      </c>
      <c r="K9" s="4" t="s">
        <v>39</v>
      </c>
      <c r="L9" s="4">
        <f>VLOOKUP(D9,Hoja2!E:F,2,FALSE)</f>
        <v>90</v>
      </c>
      <c r="M9" s="4">
        <f>VLOOKUP(J9,Hoja2!A:C,3,FALSE)</f>
        <v>19.8</v>
      </c>
      <c r="N9" s="7">
        <f t="shared" si="0"/>
        <v>0.22</v>
      </c>
      <c r="P9" s="4" t="s">
        <v>146</v>
      </c>
      <c r="Q9" s="4">
        <f>SUM(L13:L15)</f>
        <v>270</v>
      </c>
      <c r="R9" s="4">
        <f>SUM(M13:M15)</f>
        <v>66.599999999999994</v>
      </c>
      <c r="S9" s="7">
        <v>1</v>
      </c>
      <c r="T9" s="14">
        <v>0.85</v>
      </c>
      <c r="U9" s="14">
        <f t="shared" si="3"/>
        <v>0.24666666666666665</v>
      </c>
    </row>
    <row r="10" spans="1:28" x14ac:dyDescent="0.35">
      <c r="A10" s="8">
        <v>45892</v>
      </c>
      <c r="B10" s="4" t="s">
        <v>20</v>
      </c>
      <c r="C10" s="4">
        <v>124</v>
      </c>
      <c r="D10" s="4">
        <v>2</v>
      </c>
      <c r="E10" s="9">
        <v>0.39027777777777778</v>
      </c>
      <c r="F10" s="4" t="s">
        <v>29</v>
      </c>
      <c r="G10" s="4" t="s">
        <v>11</v>
      </c>
      <c r="H10" s="4">
        <v>0</v>
      </c>
      <c r="I10" s="4">
        <v>1</v>
      </c>
      <c r="J10" s="4" t="s">
        <v>11</v>
      </c>
      <c r="K10" s="4" t="s">
        <v>36</v>
      </c>
      <c r="L10" s="4">
        <f>VLOOKUP(D10,Hoja2!E:F,2,FALSE)</f>
        <v>90</v>
      </c>
      <c r="M10" s="4">
        <f>VLOOKUP(J10,Hoja2!A:C,3,FALSE)</f>
        <v>9</v>
      </c>
      <c r="N10" s="7">
        <f t="shared" si="0"/>
        <v>0.1</v>
      </c>
    </row>
    <row r="11" spans="1:28" x14ac:dyDescent="0.35">
      <c r="A11" s="8">
        <v>45892</v>
      </c>
      <c r="B11" s="4" t="s">
        <v>20</v>
      </c>
      <c r="C11" s="4">
        <v>124</v>
      </c>
      <c r="D11" s="4">
        <v>2</v>
      </c>
      <c r="E11" s="9">
        <v>0.40138888888888891</v>
      </c>
      <c r="F11" s="4" t="s">
        <v>30</v>
      </c>
      <c r="G11" s="4" t="s">
        <v>16</v>
      </c>
      <c r="H11" s="4">
        <v>0</v>
      </c>
      <c r="I11" s="4">
        <v>0</v>
      </c>
      <c r="J11" s="4" t="s">
        <v>16</v>
      </c>
      <c r="K11" s="4" t="s">
        <v>39</v>
      </c>
      <c r="L11" s="4">
        <f>VLOOKUP(D11,Hoja2!E:F,2,FALSE)</f>
        <v>90</v>
      </c>
      <c r="M11" s="4">
        <f>VLOOKUP(J11,Hoja2!A:C,3,FALSE)</f>
        <v>19.8</v>
      </c>
      <c r="N11" s="7">
        <f t="shared" si="0"/>
        <v>0.22</v>
      </c>
    </row>
    <row r="12" spans="1:28" x14ac:dyDescent="0.35">
      <c r="A12" s="8">
        <v>45892</v>
      </c>
      <c r="B12" s="4" t="s">
        <v>20</v>
      </c>
      <c r="C12" s="4">
        <v>124</v>
      </c>
      <c r="D12" s="4">
        <v>2</v>
      </c>
      <c r="E12" s="9">
        <v>0.40347222222222223</v>
      </c>
      <c r="F12" s="4" t="s">
        <v>31</v>
      </c>
      <c r="G12" s="4" t="s">
        <v>16</v>
      </c>
      <c r="H12" s="4">
        <v>1</v>
      </c>
      <c r="I12" s="4">
        <v>1</v>
      </c>
      <c r="J12" s="4" t="s">
        <v>16</v>
      </c>
      <c r="K12" s="4" t="s">
        <v>40</v>
      </c>
      <c r="L12" s="4">
        <f>VLOOKUP(D12,Hoja2!E:F,2,FALSE)</f>
        <v>90</v>
      </c>
      <c r="M12" s="4">
        <f>VLOOKUP(J12,Hoja2!A:C,3,FALSE)</f>
        <v>19.8</v>
      </c>
      <c r="N12" s="7">
        <f t="shared" si="0"/>
        <v>0.22</v>
      </c>
    </row>
    <row r="13" spans="1:28" x14ac:dyDescent="0.35">
      <c r="A13" s="8">
        <v>45892</v>
      </c>
      <c r="B13" s="4" t="s">
        <v>20</v>
      </c>
      <c r="C13" s="4">
        <v>124</v>
      </c>
      <c r="D13" s="4">
        <v>2</v>
      </c>
      <c r="E13" s="9">
        <v>0.41666666666666669</v>
      </c>
      <c r="F13" s="4" t="s">
        <v>32</v>
      </c>
      <c r="G13" s="4" t="s">
        <v>16</v>
      </c>
      <c r="H13" s="4">
        <v>0</v>
      </c>
      <c r="I13" s="4">
        <v>3</v>
      </c>
      <c r="J13" s="4" t="s">
        <v>16</v>
      </c>
      <c r="K13" s="4" t="s">
        <v>36</v>
      </c>
      <c r="L13" s="4">
        <f>VLOOKUP(D13,Hoja2!E:F,2,FALSE)</f>
        <v>90</v>
      </c>
      <c r="M13" s="4">
        <f>VLOOKUP(J13,Hoja2!A:C,3,FALSE)</f>
        <v>19.8</v>
      </c>
      <c r="N13" s="7">
        <f t="shared" si="0"/>
        <v>0.22</v>
      </c>
    </row>
    <row r="14" spans="1:28" x14ac:dyDescent="0.35">
      <c r="A14" s="8">
        <v>45892</v>
      </c>
      <c r="B14" s="4" t="s">
        <v>20</v>
      </c>
      <c r="C14" s="4">
        <v>124</v>
      </c>
      <c r="D14" s="4">
        <v>2</v>
      </c>
      <c r="E14" s="9">
        <v>0.42569444444444443</v>
      </c>
      <c r="F14" s="4" t="s">
        <v>33</v>
      </c>
      <c r="G14" s="4">
        <v>2</v>
      </c>
      <c r="H14" s="4">
        <v>0</v>
      </c>
      <c r="I14" s="4">
        <v>0</v>
      </c>
      <c r="J14" s="4">
        <v>2</v>
      </c>
      <c r="K14" s="4"/>
      <c r="L14" s="4">
        <f>VLOOKUP(D14,Hoja2!E:F,2,FALSE)</f>
        <v>90</v>
      </c>
      <c r="M14" s="4">
        <f>VLOOKUP(J14,Hoja2!A:C,3,FALSE)</f>
        <v>27</v>
      </c>
      <c r="N14" s="7">
        <f t="shared" si="0"/>
        <v>0.3</v>
      </c>
    </row>
    <row r="15" spans="1:28" x14ac:dyDescent="0.35">
      <c r="A15" s="8">
        <v>45892</v>
      </c>
      <c r="B15" s="4" t="s">
        <v>20</v>
      </c>
      <c r="C15" s="4">
        <v>124</v>
      </c>
      <c r="D15" s="4">
        <v>2</v>
      </c>
      <c r="E15" s="9">
        <v>0.43194444444444446</v>
      </c>
      <c r="F15" s="4" t="s">
        <v>34</v>
      </c>
      <c r="G15" s="4" t="s">
        <v>16</v>
      </c>
      <c r="H15" s="4">
        <v>1</v>
      </c>
      <c r="I15" s="4">
        <v>1</v>
      </c>
      <c r="J15" s="4" t="s">
        <v>16</v>
      </c>
      <c r="K15" s="4" t="s">
        <v>43</v>
      </c>
      <c r="L15" s="4">
        <f>VLOOKUP(D15,Hoja2!E:F,2,FALSE)</f>
        <v>90</v>
      </c>
      <c r="M15" s="4">
        <f>VLOOKUP(J15,Hoja2!A:C,3,FALSE)</f>
        <v>19.8</v>
      </c>
      <c r="N15" s="7">
        <f t="shared" si="0"/>
        <v>0.22</v>
      </c>
    </row>
    <row r="16" spans="1:28" x14ac:dyDescent="0.35">
      <c r="A16" s="8">
        <v>45892</v>
      </c>
      <c r="B16" s="4" t="s">
        <v>20</v>
      </c>
      <c r="C16" s="4">
        <v>124</v>
      </c>
      <c r="D16" s="4">
        <v>2</v>
      </c>
      <c r="E16" s="9">
        <v>0.43958333333333333</v>
      </c>
      <c r="F16" s="4" t="s">
        <v>35</v>
      </c>
      <c r="G16" s="4">
        <v>2</v>
      </c>
      <c r="H16" s="4">
        <v>0</v>
      </c>
      <c r="I16" s="4">
        <v>5</v>
      </c>
      <c r="J16" s="4">
        <v>2</v>
      </c>
      <c r="K16" s="4"/>
      <c r="L16" s="4">
        <f>VLOOKUP(D16,Hoja2!E:F,2,FALSE)</f>
        <v>90</v>
      </c>
      <c r="M16" s="4">
        <f>VLOOKUP(J16,Hoja2!A:C,3,FALSE)</f>
        <v>27</v>
      </c>
      <c r="N16" s="7">
        <f t="shared" si="0"/>
        <v>0.3</v>
      </c>
    </row>
    <row r="17" spans="1:1" x14ac:dyDescent="0.35">
      <c r="A17" s="2"/>
    </row>
    <row r="18" spans="1:1" x14ac:dyDescent="0.35">
      <c r="A18" s="2"/>
    </row>
  </sheetData>
  <conditionalFormatting sqref="N2:N1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53F13-F42E-4807-890F-F668B0AAD45E}">
  <dimension ref="A1:AB19"/>
  <sheetViews>
    <sheetView zoomScale="70" zoomScaleNormal="70" workbookViewId="0">
      <selection activeCell="AG7" sqref="AG7"/>
    </sheetView>
  </sheetViews>
  <sheetFormatPr baseColWidth="10" defaultColWidth="11.453125" defaultRowHeight="14.5" x14ac:dyDescent="0.35"/>
  <cols>
    <col min="1" max="2" width="11.453125" style="1"/>
    <col min="3" max="3" width="8.26953125" style="1" customWidth="1"/>
    <col min="4" max="4" width="6.54296875" style="1" customWidth="1"/>
    <col min="5" max="5" width="7.36328125" style="1" customWidth="1"/>
    <col min="6" max="6" width="9.08984375" style="1" customWidth="1"/>
    <col min="7" max="7" width="8.90625" style="1" customWidth="1"/>
    <col min="8" max="8" width="7.81640625" style="1" customWidth="1"/>
    <col min="9" max="9" width="7.453125" style="1" customWidth="1"/>
    <col min="10" max="10" width="8.36328125" style="1" customWidth="1"/>
    <col min="11" max="11" width="12.26953125" style="1" customWidth="1"/>
    <col min="12" max="12" width="8" customWidth="1"/>
    <col min="13" max="13" width="7.26953125" customWidth="1"/>
    <col min="14" max="14" width="8" customWidth="1"/>
  </cols>
  <sheetData>
    <row r="1" spans="1:28" s="11" customFormat="1" ht="39" x14ac:dyDescent="0.3">
      <c r="A1" s="12" t="s">
        <v>0</v>
      </c>
      <c r="B1" s="12" t="s">
        <v>15</v>
      </c>
      <c r="C1" s="12" t="s">
        <v>1</v>
      </c>
      <c r="D1" s="12" t="s">
        <v>8</v>
      </c>
      <c r="E1" s="12" t="s">
        <v>9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3" t="s">
        <v>128</v>
      </c>
      <c r="M1" s="13" t="s">
        <v>132</v>
      </c>
      <c r="N1" s="13" t="s">
        <v>133</v>
      </c>
      <c r="P1" s="15" t="s">
        <v>134</v>
      </c>
      <c r="Q1" s="15" t="s">
        <v>135</v>
      </c>
      <c r="R1" s="15" t="s">
        <v>136</v>
      </c>
      <c r="S1" s="16">
        <v>1</v>
      </c>
      <c r="T1" s="15" t="s">
        <v>137</v>
      </c>
      <c r="U1" s="15" t="s">
        <v>138</v>
      </c>
      <c r="W1" s="15" t="s">
        <v>134</v>
      </c>
      <c r="X1" s="15" t="s">
        <v>135</v>
      </c>
      <c r="Y1" s="15" t="s">
        <v>136</v>
      </c>
      <c r="Z1" s="16">
        <v>1</v>
      </c>
      <c r="AA1" s="15" t="s">
        <v>137</v>
      </c>
      <c r="AB1" s="15" t="s">
        <v>138</v>
      </c>
    </row>
    <row r="2" spans="1:28" x14ac:dyDescent="0.35">
      <c r="A2" s="8">
        <v>45892</v>
      </c>
      <c r="B2" s="4" t="s">
        <v>46</v>
      </c>
      <c r="C2" s="4">
        <v>124</v>
      </c>
      <c r="D2" s="4">
        <v>2</v>
      </c>
      <c r="E2" s="9">
        <v>0.27500000000000002</v>
      </c>
      <c r="F2" s="4" t="s">
        <v>25</v>
      </c>
      <c r="G2" s="4" t="s">
        <v>16</v>
      </c>
      <c r="H2" s="4">
        <v>0</v>
      </c>
      <c r="I2" s="4">
        <v>0</v>
      </c>
      <c r="J2" s="4" t="s">
        <v>16</v>
      </c>
      <c r="K2" s="4" t="s">
        <v>42</v>
      </c>
      <c r="L2" s="4">
        <f>VLOOKUP(D2,Hoja2!E:F,2,FALSE)</f>
        <v>90</v>
      </c>
      <c r="M2" s="4">
        <f>VLOOKUP(J2,Hoja2!A:C,3,FALSE)</f>
        <v>19.8</v>
      </c>
      <c r="N2" s="7">
        <f t="shared" ref="N2:N17" si="0">M2/L2</f>
        <v>0.22</v>
      </c>
      <c r="P2" s="4" t="s">
        <v>139</v>
      </c>
      <c r="Q2" s="4">
        <f>SUM(L2:L3)</f>
        <v>180</v>
      </c>
      <c r="R2" s="4">
        <f>SUM(M2:M3)</f>
        <v>97.8</v>
      </c>
      <c r="S2" s="7">
        <v>1</v>
      </c>
      <c r="T2" s="14">
        <v>0.85</v>
      </c>
      <c r="U2" s="14">
        <f>R2/Q2</f>
        <v>0.54333333333333333</v>
      </c>
      <c r="W2" s="4" t="s">
        <v>147</v>
      </c>
      <c r="X2" s="4">
        <f>SUM(L2:L6)</f>
        <v>450</v>
      </c>
      <c r="Y2" s="4">
        <f>SUM(M2:M6)</f>
        <v>249.6</v>
      </c>
      <c r="Z2" s="7">
        <v>1</v>
      </c>
      <c r="AA2" s="14">
        <v>0.85</v>
      </c>
      <c r="AB2" s="14">
        <f>Y2/X2</f>
        <v>0.55466666666666664</v>
      </c>
    </row>
    <row r="3" spans="1:28" x14ac:dyDescent="0.35">
      <c r="A3" s="8">
        <v>45892</v>
      </c>
      <c r="B3" s="4" t="s">
        <v>46</v>
      </c>
      <c r="C3" s="4">
        <v>124</v>
      </c>
      <c r="D3" s="4">
        <v>2</v>
      </c>
      <c r="E3" s="9">
        <v>0.28680555555555554</v>
      </c>
      <c r="F3" s="4" t="s">
        <v>47</v>
      </c>
      <c r="G3" s="4" t="s">
        <v>13</v>
      </c>
      <c r="H3" s="4">
        <v>0</v>
      </c>
      <c r="I3" s="4">
        <v>0</v>
      </c>
      <c r="J3" s="4" t="s">
        <v>13</v>
      </c>
      <c r="K3" s="4"/>
      <c r="L3" s="4">
        <f>VLOOKUP(D3,Hoja2!E:F,2,FALSE)</f>
        <v>90</v>
      </c>
      <c r="M3" s="4">
        <f>VLOOKUP(J3,Hoja2!A:C,3,FALSE)</f>
        <v>78</v>
      </c>
      <c r="N3" s="7">
        <f t="shared" si="0"/>
        <v>0.8666666666666667</v>
      </c>
      <c r="P3" s="4" t="s">
        <v>140</v>
      </c>
      <c r="Q3" s="4">
        <f>SUM(L4:L6)</f>
        <v>270</v>
      </c>
      <c r="R3" s="4">
        <f>SUM(M4:M6)</f>
        <v>151.80000000000001</v>
      </c>
      <c r="S3" s="7">
        <v>1</v>
      </c>
      <c r="T3" s="14">
        <v>0.85</v>
      </c>
      <c r="U3" s="14">
        <f t="shared" ref="U3:U6" si="1">R3/Q3</f>
        <v>0.56222222222222229</v>
      </c>
      <c r="W3" s="4" t="s">
        <v>148</v>
      </c>
      <c r="X3" s="4">
        <f>SUM(L4:L9)</f>
        <v>540</v>
      </c>
      <c r="Y3" s="4">
        <f>SUM(M4:M9)</f>
        <v>252.60000000000002</v>
      </c>
      <c r="Z3" s="7">
        <v>1</v>
      </c>
      <c r="AA3" s="14">
        <v>0.85</v>
      </c>
      <c r="AB3" s="14">
        <f t="shared" ref="AB3:AB6" si="2">Y3/X3</f>
        <v>0.46777777777777779</v>
      </c>
    </row>
    <row r="4" spans="1:28" x14ac:dyDescent="0.35">
      <c r="A4" s="8">
        <v>45892</v>
      </c>
      <c r="B4" s="4" t="s">
        <v>46</v>
      </c>
      <c r="C4" s="4">
        <v>124</v>
      </c>
      <c r="D4" s="4">
        <v>2</v>
      </c>
      <c r="E4" s="9">
        <v>0.29166666666666669</v>
      </c>
      <c r="F4" s="4" t="s">
        <v>26</v>
      </c>
      <c r="G4" s="4" t="s">
        <v>16</v>
      </c>
      <c r="H4" s="4">
        <v>0</v>
      </c>
      <c r="I4" s="4">
        <v>0</v>
      </c>
      <c r="J4" s="4" t="s">
        <v>16</v>
      </c>
      <c r="K4" s="4"/>
      <c r="L4" s="4">
        <f>VLOOKUP(D4,Hoja2!E:F,2,FALSE)</f>
        <v>90</v>
      </c>
      <c r="M4" s="4">
        <f>VLOOKUP(J4,Hoja2!A:C,3,FALSE)</f>
        <v>19.8</v>
      </c>
      <c r="N4" s="7">
        <f t="shared" si="0"/>
        <v>0.22</v>
      </c>
      <c r="P4" s="4" t="s">
        <v>141</v>
      </c>
      <c r="Q4" s="4">
        <f>SUM(L7:L9)</f>
        <v>270</v>
      </c>
      <c r="R4" s="4">
        <f>SUM(M7:M9)</f>
        <v>100.8</v>
      </c>
      <c r="S4" s="7">
        <v>1</v>
      </c>
      <c r="T4" s="14">
        <v>0.85</v>
      </c>
      <c r="U4" s="14">
        <f t="shared" si="1"/>
        <v>0.37333333333333335</v>
      </c>
      <c r="W4" s="4" t="s">
        <v>149</v>
      </c>
      <c r="X4" s="4">
        <f>SUM(L7:L12)</f>
        <v>540</v>
      </c>
      <c r="Y4" s="4">
        <f>SUM(M7:M12)</f>
        <v>156.60000000000002</v>
      </c>
      <c r="Z4" s="7">
        <v>1</v>
      </c>
      <c r="AA4" s="14">
        <v>0.85</v>
      </c>
      <c r="AB4" s="14">
        <f t="shared" si="2"/>
        <v>0.29000000000000004</v>
      </c>
    </row>
    <row r="5" spans="1:28" x14ac:dyDescent="0.35">
      <c r="A5" s="8">
        <v>45892</v>
      </c>
      <c r="B5" s="4" t="s">
        <v>46</v>
      </c>
      <c r="C5" s="4">
        <v>124</v>
      </c>
      <c r="D5" s="4">
        <v>2</v>
      </c>
      <c r="E5" s="9">
        <v>0.30208333333333331</v>
      </c>
      <c r="F5" s="4" t="s">
        <v>27</v>
      </c>
      <c r="G5" s="4" t="s">
        <v>12</v>
      </c>
      <c r="H5" s="4">
        <v>0</v>
      </c>
      <c r="I5" s="4">
        <v>0</v>
      </c>
      <c r="J5" s="4" t="s">
        <v>12</v>
      </c>
      <c r="K5" s="4"/>
      <c r="L5" s="4">
        <f>VLOOKUP(D5,Hoja2!E:F,2,FALSE)</f>
        <v>90</v>
      </c>
      <c r="M5" s="4">
        <f>VLOOKUP(J5,Hoja2!A:C,3,FALSE)</f>
        <v>66</v>
      </c>
      <c r="N5" s="7">
        <f t="shared" si="0"/>
        <v>0.73333333333333328</v>
      </c>
      <c r="P5" s="4" t="s">
        <v>142</v>
      </c>
      <c r="Q5" s="4">
        <f>SUM(L10:L12)</f>
        <v>270</v>
      </c>
      <c r="R5" s="4">
        <f>SUM(M10:M12)</f>
        <v>55.8</v>
      </c>
      <c r="S5" s="7">
        <v>1</v>
      </c>
      <c r="T5" s="14">
        <v>0.85</v>
      </c>
      <c r="U5" s="14">
        <f t="shared" si="1"/>
        <v>0.20666666666666667</v>
      </c>
      <c r="W5" s="4" t="s">
        <v>150</v>
      </c>
      <c r="X5" s="4">
        <f>SUM(L10:L14)</f>
        <v>450</v>
      </c>
      <c r="Y5" s="4">
        <f>SUM(M10:M14)</f>
        <v>148.80000000000001</v>
      </c>
      <c r="Z5" s="7">
        <v>1</v>
      </c>
      <c r="AA5" s="14">
        <v>0.85</v>
      </c>
      <c r="AB5" s="14">
        <f t="shared" si="2"/>
        <v>0.33066666666666666</v>
      </c>
    </row>
    <row r="6" spans="1:28" x14ac:dyDescent="0.35">
      <c r="A6" s="8">
        <v>45892</v>
      </c>
      <c r="B6" s="4" t="s">
        <v>46</v>
      </c>
      <c r="C6" s="4">
        <v>124</v>
      </c>
      <c r="D6" s="4">
        <v>2</v>
      </c>
      <c r="E6" s="9">
        <v>0.30972222222222223</v>
      </c>
      <c r="F6" s="4" t="s">
        <v>28</v>
      </c>
      <c r="G6" s="4" t="s">
        <v>12</v>
      </c>
      <c r="H6" s="4">
        <v>0</v>
      </c>
      <c r="I6" s="4">
        <v>2</v>
      </c>
      <c r="J6" s="4" t="s">
        <v>12</v>
      </c>
      <c r="K6" s="4"/>
      <c r="L6" s="4">
        <f>VLOOKUP(D6,Hoja2!E:F,2,FALSE)</f>
        <v>90</v>
      </c>
      <c r="M6" s="4">
        <f>VLOOKUP(J6,Hoja2!A:C,3,FALSE)</f>
        <v>66</v>
      </c>
      <c r="N6" s="7">
        <f t="shared" si="0"/>
        <v>0.73333333333333328</v>
      </c>
      <c r="P6" s="4" t="s">
        <v>143</v>
      </c>
      <c r="Q6" s="4">
        <f>SUM(L13:L14)</f>
        <v>180</v>
      </c>
      <c r="R6" s="4">
        <f>SUM(M13:M14)</f>
        <v>93</v>
      </c>
      <c r="S6" s="7">
        <v>1</v>
      </c>
      <c r="T6" s="14">
        <v>0.85</v>
      </c>
      <c r="U6" s="14">
        <f t="shared" si="1"/>
        <v>0.51666666666666672</v>
      </c>
      <c r="W6" s="4" t="s">
        <v>151</v>
      </c>
      <c r="X6" s="4">
        <f>SUM(L13:L16)</f>
        <v>360</v>
      </c>
      <c r="Y6" s="4">
        <f>SUM(M13:M16)</f>
        <v>178.8</v>
      </c>
      <c r="Z6" s="7">
        <v>1</v>
      </c>
      <c r="AA6" s="14">
        <v>0.85</v>
      </c>
      <c r="AB6" s="14">
        <f t="shared" si="2"/>
        <v>0.4966666666666667</v>
      </c>
    </row>
    <row r="7" spans="1:28" x14ac:dyDescent="0.35">
      <c r="A7" s="8">
        <v>45892</v>
      </c>
      <c r="B7" s="4" t="s">
        <v>46</v>
      </c>
      <c r="C7" s="4">
        <v>124</v>
      </c>
      <c r="D7" s="4">
        <v>2</v>
      </c>
      <c r="E7" s="9">
        <v>0.31736111111111109</v>
      </c>
      <c r="F7" s="4" t="s">
        <v>29</v>
      </c>
      <c r="G7" s="4">
        <v>3</v>
      </c>
      <c r="H7" s="4">
        <v>0</v>
      </c>
      <c r="I7" s="4">
        <v>0</v>
      </c>
      <c r="J7" s="4">
        <v>3</v>
      </c>
      <c r="K7" s="4"/>
      <c r="L7" s="4">
        <f>VLOOKUP(D7,Hoja2!E:F,2,FALSE)</f>
        <v>90</v>
      </c>
      <c r="M7" s="4">
        <f>VLOOKUP(J7,Hoja2!A:C,3,FALSE)</f>
        <v>54</v>
      </c>
      <c r="N7" s="7">
        <f t="shared" si="0"/>
        <v>0.6</v>
      </c>
      <c r="P7" s="4" t="s">
        <v>144</v>
      </c>
      <c r="Q7" s="4">
        <f>SUM(L15:L16)</f>
        <v>180</v>
      </c>
      <c r="R7" s="4">
        <f>SUM(M15:M16)</f>
        <v>85.8</v>
      </c>
      <c r="S7" s="7">
        <v>1</v>
      </c>
      <c r="T7" s="14">
        <v>0.85</v>
      </c>
      <c r="U7" s="14">
        <f>R7/Q7</f>
        <v>0.47666666666666663</v>
      </c>
    </row>
    <row r="8" spans="1:28" x14ac:dyDescent="0.35">
      <c r="A8" s="8">
        <v>45892</v>
      </c>
      <c r="B8" s="4" t="s">
        <v>46</v>
      </c>
      <c r="C8" s="4">
        <v>124</v>
      </c>
      <c r="D8" s="4">
        <v>2</v>
      </c>
      <c r="E8" s="9">
        <v>0.3215277777777778</v>
      </c>
      <c r="F8" s="4" t="s">
        <v>30</v>
      </c>
      <c r="G8" s="4" t="s">
        <v>16</v>
      </c>
      <c r="H8" s="4">
        <v>0</v>
      </c>
      <c r="I8" s="4">
        <v>0</v>
      </c>
      <c r="J8" s="4" t="s">
        <v>16</v>
      </c>
      <c r="K8" s="4"/>
      <c r="L8" s="4">
        <f>VLOOKUP(D8,Hoja2!E:F,2,FALSE)</f>
        <v>90</v>
      </c>
      <c r="M8" s="4">
        <f>VLOOKUP(J8,Hoja2!A:C,3,FALSE)</f>
        <v>19.8</v>
      </c>
      <c r="N8" s="7">
        <f t="shared" si="0"/>
        <v>0.22</v>
      </c>
    </row>
    <row r="9" spans="1:28" x14ac:dyDescent="0.35">
      <c r="A9" s="8">
        <v>45892</v>
      </c>
      <c r="B9" s="4" t="s">
        <v>46</v>
      </c>
      <c r="C9" s="4">
        <v>124</v>
      </c>
      <c r="D9" s="4">
        <v>2</v>
      </c>
      <c r="E9" s="9">
        <v>0.33263888888888887</v>
      </c>
      <c r="F9" s="4" t="s">
        <v>32</v>
      </c>
      <c r="G9" s="4">
        <v>2</v>
      </c>
      <c r="H9" s="4">
        <v>0</v>
      </c>
      <c r="I9" s="4">
        <v>0</v>
      </c>
      <c r="J9" s="4">
        <v>2</v>
      </c>
      <c r="K9" s="4"/>
      <c r="L9" s="4">
        <f>VLOOKUP(D9,Hoja2!E:F,2,FALSE)</f>
        <v>90</v>
      </c>
      <c r="M9" s="4">
        <f>VLOOKUP(J9,Hoja2!A:C,3,FALSE)</f>
        <v>27</v>
      </c>
      <c r="N9" s="7">
        <f t="shared" si="0"/>
        <v>0.3</v>
      </c>
    </row>
    <row r="10" spans="1:28" x14ac:dyDescent="0.35">
      <c r="A10" s="8">
        <v>45892</v>
      </c>
      <c r="B10" s="4" t="s">
        <v>46</v>
      </c>
      <c r="C10" s="4">
        <v>124</v>
      </c>
      <c r="D10" s="4">
        <v>2</v>
      </c>
      <c r="E10" s="9">
        <v>0.34027777777777779</v>
      </c>
      <c r="F10" s="4" t="s">
        <v>33</v>
      </c>
      <c r="G10" s="4">
        <v>2</v>
      </c>
      <c r="H10" s="4">
        <v>0</v>
      </c>
      <c r="I10" s="4">
        <v>0</v>
      </c>
      <c r="J10" s="4">
        <v>2</v>
      </c>
      <c r="K10" s="4"/>
      <c r="L10" s="4">
        <f>VLOOKUP(D10,Hoja2!E:F,2,FALSE)</f>
        <v>90</v>
      </c>
      <c r="M10" s="4">
        <f>VLOOKUP(J10,Hoja2!A:C,3,FALSE)</f>
        <v>27</v>
      </c>
      <c r="N10" s="7">
        <f t="shared" si="0"/>
        <v>0.3</v>
      </c>
    </row>
    <row r="11" spans="1:28" x14ac:dyDescent="0.35">
      <c r="A11" s="8">
        <v>45892</v>
      </c>
      <c r="B11" s="4" t="s">
        <v>46</v>
      </c>
      <c r="C11" s="4">
        <v>124</v>
      </c>
      <c r="D11" s="4">
        <v>2</v>
      </c>
      <c r="E11" s="9">
        <v>0.34027777777777779</v>
      </c>
      <c r="F11" s="4" t="s">
        <v>35</v>
      </c>
      <c r="G11" s="4" t="s">
        <v>11</v>
      </c>
      <c r="H11" s="4">
        <v>0</v>
      </c>
      <c r="I11" s="4">
        <v>0</v>
      </c>
      <c r="J11" s="4" t="s">
        <v>11</v>
      </c>
      <c r="K11" s="4" t="s">
        <v>38</v>
      </c>
      <c r="L11" s="4">
        <f>VLOOKUP(D11,Hoja2!E:F,2,FALSE)</f>
        <v>90</v>
      </c>
      <c r="M11" s="4">
        <f>VLOOKUP(J11,Hoja2!A:C,3,FALSE)</f>
        <v>9</v>
      </c>
      <c r="N11" s="7">
        <f t="shared" si="0"/>
        <v>0.1</v>
      </c>
    </row>
    <row r="12" spans="1:28" x14ac:dyDescent="0.35">
      <c r="A12" s="8">
        <v>45892</v>
      </c>
      <c r="B12" s="4" t="s">
        <v>46</v>
      </c>
      <c r="C12" s="4">
        <v>124</v>
      </c>
      <c r="D12" s="4">
        <v>2</v>
      </c>
      <c r="E12" s="9">
        <v>0.35</v>
      </c>
      <c r="F12" s="4" t="s">
        <v>34</v>
      </c>
      <c r="G12" s="4" t="s">
        <v>16</v>
      </c>
      <c r="H12" s="4">
        <v>0</v>
      </c>
      <c r="I12" s="4">
        <v>0</v>
      </c>
      <c r="J12" s="4" t="s">
        <v>16</v>
      </c>
      <c r="K12" s="4"/>
      <c r="L12" s="4">
        <f>VLOOKUP(D12,Hoja2!E:F,2,FALSE)</f>
        <v>90</v>
      </c>
      <c r="M12" s="4">
        <f>VLOOKUP(J12,Hoja2!A:C,3,FALSE)</f>
        <v>19.8</v>
      </c>
      <c r="N12" s="7">
        <f t="shared" si="0"/>
        <v>0.22</v>
      </c>
    </row>
    <row r="13" spans="1:28" x14ac:dyDescent="0.35">
      <c r="A13" s="8">
        <v>45892</v>
      </c>
      <c r="B13" s="4" t="s">
        <v>46</v>
      </c>
      <c r="C13" s="4">
        <v>124</v>
      </c>
      <c r="D13" s="4">
        <v>2</v>
      </c>
      <c r="E13" s="9">
        <v>0.36736111111111114</v>
      </c>
      <c r="F13" s="4" t="s">
        <v>48</v>
      </c>
      <c r="G13" s="4" t="s">
        <v>10</v>
      </c>
      <c r="H13" s="4">
        <v>0</v>
      </c>
      <c r="I13" s="4">
        <v>0</v>
      </c>
      <c r="J13" s="10">
        <v>5</v>
      </c>
      <c r="K13" s="4"/>
      <c r="L13" s="4">
        <f>VLOOKUP(D13,Hoja2!E:F,2,FALSE)</f>
        <v>90</v>
      </c>
      <c r="M13" s="4">
        <f>VLOOKUP(J13,Hoja2!A:C,3,FALSE)</f>
        <v>84</v>
      </c>
      <c r="N13" s="7">
        <f t="shared" si="0"/>
        <v>0.93333333333333335</v>
      </c>
    </row>
    <row r="14" spans="1:28" x14ac:dyDescent="0.35">
      <c r="A14" s="8">
        <v>45892</v>
      </c>
      <c r="B14" s="4" t="s">
        <v>46</v>
      </c>
      <c r="C14" s="4">
        <v>124</v>
      </c>
      <c r="D14" s="4">
        <v>2</v>
      </c>
      <c r="E14" s="9">
        <v>0.36944444444444446</v>
      </c>
      <c r="F14" s="4" t="s">
        <v>49</v>
      </c>
      <c r="G14" s="4" t="s">
        <v>11</v>
      </c>
      <c r="H14" s="4">
        <v>0</v>
      </c>
      <c r="I14" s="4">
        <v>1</v>
      </c>
      <c r="J14" s="4" t="s">
        <v>11</v>
      </c>
      <c r="K14" s="4" t="s">
        <v>53</v>
      </c>
      <c r="L14" s="4">
        <f>VLOOKUP(D14,Hoja2!E:F,2,FALSE)</f>
        <v>90</v>
      </c>
      <c r="M14" s="4">
        <f>VLOOKUP(J14,Hoja2!A:C,3,FALSE)</f>
        <v>9</v>
      </c>
      <c r="N14" s="7">
        <f t="shared" si="0"/>
        <v>0.1</v>
      </c>
    </row>
    <row r="15" spans="1:28" x14ac:dyDescent="0.35">
      <c r="A15" s="8">
        <v>45892</v>
      </c>
      <c r="B15" s="4" t="s">
        <v>46</v>
      </c>
      <c r="C15" s="4">
        <v>124</v>
      </c>
      <c r="D15" s="4">
        <v>2</v>
      </c>
      <c r="E15" s="9">
        <v>0.37569444444444444</v>
      </c>
      <c r="F15" s="4" t="s">
        <v>50</v>
      </c>
      <c r="G15" s="4" t="s">
        <v>16</v>
      </c>
      <c r="H15" s="4">
        <v>0</v>
      </c>
      <c r="I15" s="4">
        <v>0</v>
      </c>
      <c r="J15" s="4" t="s">
        <v>16</v>
      </c>
      <c r="K15" s="4"/>
      <c r="L15" s="4">
        <f>VLOOKUP(D15,Hoja2!E:F,2,FALSE)</f>
        <v>90</v>
      </c>
      <c r="M15" s="4">
        <f>VLOOKUP(J15,Hoja2!A:C,3,FALSE)</f>
        <v>19.8</v>
      </c>
      <c r="N15" s="7">
        <f t="shared" si="0"/>
        <v>0.22</v>
      </c>
    </row>
    <row r="16" spans="1:28" x14ac:dyDescent="0.35">
      <c r="A16" s="8">
        <v>45892</v>
      </c>
      <c r="B16" s="4" t="s">
        <v>46</v>
      </c>
      <c r="C16" s="4">
        <v>124</v>
      </c>
      <c r="D16" s="4">
        <v>2</v>
      </c>
      <c r="E16" s="9">
        <v>0.38611111111111113</v>
      </c>
      <c r="F16" s="4" t="s">
        <v>51</v>
      </c>
      <c r="G16" s="4" t="s">
        <v>12</v>
      </c>
      <c r="H16" s="4">
        <v>0</v>
      </c>
      <c r="I16" s="4">
        <v>1</v>
      </c>
      <c r="J16" s="4" t="s">
        <v>12</v>
      </c>
      <c r="K16" s="4"/>
      <c r="L16" s="4">
        <f>VLOOKUP(D16,Hoja2!E:F,2,FALSE)</f>
        <v>90</v>
      </c>
      <c r="M16" s="4">
        <f>VLOOKUP(J16,Hoja2!A:C,3,FALSE)</f>
        <v>66</v>
      </c>
      <c r="N16" s="7">
        <f t="shared" si="0"/>
        <v>0.73333333333333328</v>
      </c>
    </row>
    <row r="17" spans="1:14" x14ac:dyDescent="0.35">
      <c r="A17" s="8">
        <v>45892</v>
      </c>
      <c r="B17" s="4" t="s">
        <v>46</v>
      </c>
      <c r="C17" s="4">
        <v>124</v>
      </c>
      <c r="D17" s="4">
        <v>2</v>
      </c>
      <c r="E17" s="9">
        <v>0.39583333333333331</v>
      </c>
      <c r="F17" s="4" t="s">
        <v>52</v>
      </c>
      <c r="G17" s="4" t="s">
        <v>12</v>
      </c>
      <c r="H17" s="4">
        <v>0</v>
      </c>
      <c r="I17" s="4">
        <v>0</v>
      </c>
      <c r="J17" s="4" t="s">
        <v>12</v>
      </c>
      <c r="K17" s="4"/>
      <c r="L17" s="4">
        <f>VLOOKUP(D17,Hoja2!E:F,2,FALSE)</f>
        <v>90</v>
      </c>
      <c r="M17" s="4">
        <f>VLOOKUP(J17,Hoja2!A:C,3,FALSE)</f>
        <v>66</v>
      </c>
      <c r="N17" s="7">
        <f t="shared" si="0"/>
        <v>0.73333333333333328</v>
      </c>
    </row>
    <row r="18" spans="1:14" x14ac:dyDescent="0.35">
      <c r="A18" s="2"/>
    </row>
    <row r="19" spans="1:14" x14ac:dyDescent="0.35">
      <c r="A19" s="2"/>
    </row>
  </sheetData>
  <phoneticPr fontId="1" type="noConversion"/>
  <conditionalFormatting sqref="N2:N17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944E2-53E0-477B-A140-7B0F86310230}">
  <dimension ref="A1:AB11"/>
  <sheetViews>
    <sheetView topLeftCell="D1" zoomScale="70" zoomScaleNormal="70" workbookViewId="0">
      <selection activeCell="AH12" sqref="AH12"/>
    </sheetView>
  </sheetViews>
  <sheetFormatPr baseColWidth="10" defaultColWidth="11.453125" defaultRowHeight="14.5" x14ac:dyDescent="0.35"/>
  <cols>
    <col min="1" max="2" width="11.453125" style="1"/>
    <col min="3" max="3" width="8.26953125" style="1" customWidth="1"/>
    <col min="4" max="4" width="6.54296875" style="1" customWidth="1"/>
    <col min="5" max="5" width="7.36328125" style="1" customWidth="1"/>
    <col min="6" max="6" width="9.08984375" style="1" customWidth="1"/>
    <col min="7" max="7" width="8.90625" style="1" customWidth="1"/>
    <col min="8" max="8" width="7.81640625" style="1" customWidth="1"/>
    <col min="9" max="9" width="7.453125" style="1" customWidth="1"/>
    <col min="10" max="10" width="8.36328125" style="1" customWidth="1"/>
    <col min="11" max="11" width="12.26953125" style="1" customWidth="1"/>
    <col min="12" max="12" width="8" customWidth="1"/>
    <col min="13" max="13" width="7.26953125" customWidth="1"/>
    <col min="14" max="14" width="8" customWidth="1"/>
  </cols>
  <sheetData>
    <row r="1" spans="1:28" s="11" customFormat="1" ht="39" x14ac:dyDescent="0.3">
      <c r="A1" s="12" t="s">
        <v>0</v>
      </c>
      <c r="B1" s="12" t="s">
        <v>15</v>
      </c>
      <c r="C1" s="12" t="s">
        <v>1</v>
      </c>
      <c r="D1" s="12" t="s">
        <v>8</v>
      </c>
      <c r="E1" s="12" t="s">
        <v>9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3" t="s">
        <v>128</v>
      </c>
      <c r="M1" s="13" t="s">
        <v>132</v>
      </c>
      <c r="N1" s="13" t="s">
        <v>133</v>
      </c>
      <c r="P1" s="15" t="s">
        <v>134</v>
      </c>
      <c r="Q1" s="15" t="s">
        <v>135</v>
      </c>
      <c r="R1" s="15" t="s">
        <v>136</v>
      </c>
      <c r="S1" s="16">
        <v>1</v>
      </c>
      <c r="T1" s="15" t="s">
        <v>137</v>
      </c>
      <c r="U1" s="15" t="s">
        <v>138</v>
      </c>
      <c r="W1" s="15" t="s">
        <v>134</v>
      </c>
      <c r="X1" s="15" t="s">
        <v>135</v>
      </c>
      <c r="Y1" s="15" t="s">
        <v>136</v>
      </c>
      <c r="Z1" s="16">
        <v>1</v>
      </c>
      <c r="AA1" s="15" t="s">
        <v>137</v>
      </c>
      <c r="AB1" s="15" t="s">
        <v>138</v>
      </c>
    </row>
    <row r="2" spans="1:28" x14ac:dyDescent="0.35">
      <c r="A2" s="8">
        <v>45892</v>
      </c>
      <c r="B2" s="4" t="s">
        <v>54</v>
      </c>
      <c r="C2" s="4">
        <v>124</v>
      </c>
      <c r="D2" s="4">
        <v>2</v>
      </c>
      <c r="E2" s="9">
        <v>0.81319444444444444</v>
      </c>
      <c r="F2" s="4" t="s">
        <v>47</v>
      </c>
      <c r="G2" s="4" t="s">
        <v>11</v>
      </c>
      <c r="H2" s="4">
        <v>1</v>
      </c>
      <c r="I2" s="4">
        <v>19</v>
      </c>
      <c r="J2" s="4" t="s">
        <v>16</v>
      </c>
      <c r="K2" s="4"/>
      <c r="L2" s="4">
        <f>VLOOKUP(D2,Hoja2!E:F,2,FALSE)</f>
        <v>90</v>
      </c>
      <c r="M2" s="4">
        <f>VLOOKUP(J2,Hoja2!A:C,3,FALSE)</f>
        <v>19.8</v>
      </c>
      <c r="N2" s="7">
        <f t="shared" ref="N2:N9" si="0">M2/L2</f>
        <v>0.22</v>
      </c>
      <c r="P2" s="4" t="s">
        <v>154</v>
      </c>
      <c r="Q2" s="4">
        <f>SUM(L2:L4)</f>
        <v>270</v>
      </c>
      <c r="R2" s="4">
        <f>SUM(M2:M4)</f>
        <v>66.599999999999994</v>
      </c>
      <c r="S2" s="7">
        <v>1</v>
      </c>
      <c r="T2" s="14">
        <v>0.85</v>
      </c>
      <c r="U2" s="14">
        <f>R2/Q2</f>
        <v>0.24666666666666665</v>
      </c>
      <c r="W2" s="4" t="s">
        <v>158</v>
      </c>
      <c r="X2" s="4">
        <f>SUM(L2:L6)</f>
        <v>450</v>
      </c>
      <c r="Y2" s="4">
        <f>SUM(M2:M6)</f>
        <v>106.19999999999999</v>
      </c>
      <c r="Z2" s="7">
        <v>1</v>
      </c>
      <c r="AA2" s="14">
        <v>0.85</v>
      </c>
      <c r="AB2" s="14">
        <f>Y2/X2</f>
        <v>0.23599999999999999</v>
      </c>
    </row>
    <row r="3" spans="1:28" x14ac:dyDescent="0.35">
      <c r="A3" s="8">
        <v>45892</v>
      </c>
      <c r="B3" s="4" t="s">
        <v>54</v>
      </c>
      <c r="C3" s="4">
        <v>124</v>
      </c>
      <c r="D3" s="4">
        <v>2</v>
      </c>
      <c r="E3" s="9">
        <v>0.82152777777777775</v>
      </c>
      <c r="F3" s="4" t="s">
        <v>55</v>
      </c>
      <c r="G3" s="4" t="s">
        <v>11</v>
      </c>
      <c r="H3" s="4">
        <v>0</v>
      </c>
      <c r="I3" s="4">
        <v>20</v>
      </c>
      <c r="J3" s="4" t="s">
        <v>16</v>
      </c>
      <c r="K3" s="4"/>
      <c r="L3" s="4">
        <f>VLOOKUP(D3,Hoja2!E:F,2,FALSE)</f>
        <v>90</v>
      </c>
      <c r="M3" s="4">
        <f>VLOOKUP(J3,Hoja2!A:C,3,FALSE)</f>
        <v>19.8</v>
      </c>
      <c r="N3" s="7">
        <f t="shared" si="0"/>
        <v>0.22</v>
      </c>
      <c r="P3" s="4" t="s">
        <v>155</v>
      </c>
      <c r="Q3" s="4">
        <f>SUM(L5:L6)</f>
        <v>180</v>
      </c>
      <c r="R3" s="4">
        <f>SUM(M5:M6)</f>
        <v>39.6</v>
      </c>
      <c r="S3" s="7">
        <v>1</v>
      </c>
      <c r="T3" s="14">
        <v>0.85</v>
      </c>
      <c r="U3" s="14">
        <f t="shared" ref="U3:U5" si="1">R3/Q3</f>
        <v>0.22</v>
      </c>
      <c r="W3" s="4" t="s">
        <v>159</v>
      </c>
      <c r="X3" s="4">
        <f>SUM(L5:L8)</f>
        <v>360</v>
      </c>
      <c r="Y3" s="4">
        <f>SUM(M5:M8)</f>
        <v>120.6</v>
      </c>
      <c r="Z3" s="7">
        <v>1</v>
      </c>
      <c r="AA3" s="14">
        <v>0.85</v>
      </c>
      <c r="AB3" s="14">
        <f t="shared" ref="AB3:AB4" si="2">Y3/X3</f>
        <v>0.33499999999999996</v>
      </c>
    </row>
    <row r="4" spans="1:28" x14ac:dyDescent="0.35">
      <c r="A4" s="8">
        <v>45892</v>
      </c>
      <c r="B4" s="4" t="s">
        <v>54</v>
      </c>
      <c r="C4" s="4">
        <v>124</v>
      </c>
      <c r="D4" s="4">
        <v>2</v>
      </c>
      <c r="E4" s="9">
        <v>0.83263888888888893</v>
      </c>
      <c r="F4" s="4" t="s">
        <v>56</v>
      </c>
      <c r="G4" s="4" t="s">
        <v>11</v>
      </c>
      <c r="H4" s="4">
        <v>5</v>
      </c>
      <c r="I4" s="4">
        <v>18</v>
      </c>
      <c r="J4" s="4">
        <v>2</v>
      </c>
      <c r="K4" s="4"/>
      <c r="L4" s="4">
        <f>VLOOKUP(D4,Hoja2!E:F,2,FALSE)</f>
        <v>90</v>
      </c>
      <c r="M4" s="4">
        <f>VLOOKUP(J4,Hoja2!A:C,3,FALSE)</f>
        <v>27</v>
      </c>
      <c r="N4" s="7">
        <f t="shared" si="0"/>
        <v>0.3</v>
      </c>
      <c r="P4" s="4" t="s">
        <v>156</v>
      </c>
      <c r="Q4" s="4">
        <f>SUM(L7:L8)</f>
        <v>180</v>
      </c>
      <c r="R4" s="4">
        <f>SUM(M7:M8)</f>
        <v>81</v>
      </c>
      <c r="S4" s="7">
        <v>1</v>
      </c>
      <c r="T4" s="14">
        <v>0.85</v>
      </c>
      <c r="U4" s="14">
        <f t="shared" si="1"/>
        <v>0.45</v>
      </c>
      <c r="W4" s="4" t="s">
        <v>160</v>
      </c>
      <c r="X4" s="4">
        <f>SUM(L7:L9)</f>
        <v>270</v>
      </c>
      <c r="Y4" s="4">
        <f>SUM(M7:M9)</f>
        <v>135</v>
      </c>
      <c r="Z4" s="7">
        <v>1</v>
      </c>
      <c r="AA4" s="14">
        <v>0.85</v>
      </c>
      <c r="AB4" s="14">
        <f t="shared" si="2"/>
        <v>0.5</v>
      </c>
    </row>
    <row r="5" spans="1:28" x14ac:dyDescent="0.35">
      <c r="A5" s="8">
        <v>45892</v>
      </c>
      <c r="B5" s="4" t="s">
        <v>54</v>
      </c>
      <c r="C5" s="4">
        <v>124</v>
      </c>
      <c r="D5" s="4">
        <v>2</v>
      </c>
      <c r="E5" s="9">
        <v>0.83680555555555558</v>
      </c>
      <c r="F5" s="4" t="s">
        <v>57</v>
      </c>
      <c r="G5" s="4" t="s">
        <v>11</v>
      </c>
      <c r="H5" s="4">
        <v>0</v>
      </c>
      <c r="I5" s="4">
        <v>9</v>
      </c>
      <c r="J5" s="4" t="s">
        <v>16</v>
      </c>
      <c r="K5" s="4"/>
      <c r="L5" s="4">
        <f>VLOOKUP(D5,Hoja2!E:F,2,FALSE)</f>
        <v>90</v>
      </c>
      <c r="M5" s="4">
        <f>VLOOKUP(J5,Hoja2!A:C,3,FALSE)</f>
        <v>19.8</v>
      </c>
      <c r="N5" s="7">
        <f t="shared" si="0"/>
        <v>0.22</v>
      </c>
      <c r="P5" s="4" t="s">
        <v>157</v>
      </c>
      <c r="Q5" s="4">
        <f>SUM(L9)</f>
        <v>90</v>
      </c>
      <c r="R5" s="4">
        <f>SUM(M9)</f>
        <v>54</v>
      </c>
      <c r="S5" s="7">
        <v>1</v>
      </c>
      <c r="T5" s="14">
        <v>0.85</v>
      </c>
      <c r="U5" s="14">
        <f t="shared" si="1"/>
        <v>0.6</v>
      </c>
    </row>
    <row r="6" spans="1:28" x14ac:dyDescent="0.35">
      <c r="A6" s="8">
        <v>45892</v>
      </c>
      <c r="B6" s="4" t="s">
        <v>54</v>
      </c>
      <c r="C6" s="4">
        <v>124</v>
      </c>
      <c r="D6" s="4">
        <v>2</v>
      </c>
      <c r="E6" s="9">
        <v>0.84791666666666665</v>
      </c>
      <c r="F6" s="4" t="s">
        <v>32</v>
      </c>
      <c r="G6" s="4" t="s">
        <v>11</v>
      </c>
      <c r="H6" s="4">
        <v>0</v>
      </c>
      <c r="I6" s="4">
        <v>8</v>
      </c>
      <c r="J6" s="4" t="s">
        <v>16</v>
      </c>
      <c r="K6" s="4"/>
      <c r="L6" s="4">
        <f>VLOOKUP(D6,Hoja2!E:F,2,FALSE)</f>
        <v>90</v>
      </c>
      <c r="M6" s="4">
        <f>VLOOKUP(J6,Hoja2!A:C,3,FALSE)</f>
        <v>19.8</v>
      </c>
      <c r="N6" s="7">
        <f t="shared" si="0"/>
        <v>0.22</v>
      </c>
    </row>
    <row r="7" spans="1:28" x14ac:dyDescent="0.35">
      <c r="A7" s="8">
        <v>45892</v>
      </c>
      <c r="B7" s="4" t="s">
        <v>54</v>
      </c>
      <c r="C7" s="4">
        <v>124</v>
      </c>
      <c r="D7" s="4">
        <v>2</v>
      </c>
      <c r="E7" s="9">
        <v>0.85902777777777772</v>
      </c>
      <c r="F7" s="4" t="s">
        <v>58</v>
      </c>
      <c r="G7" s="4" t="s">
        <v>11</v>
      </c>
      <c r="H7" s="4">
        <v>0</v>
      </c>
      <c r="I7" s="4">
        <v>22</v>
      </c>
      <c r="J7" s="4">
        <v>3</v>
      </c>
      <c r="K7" s="4"/>
      <c r="L7" s="4">
        <f>VLOOKUP(D7,Hoja2!E:F,2,FALSE)</f>
        <v>90</v>
      </c>
      <c r="M7" s="4">
        <f>VLOOKUP(J7,Hoja2!A:C,3,FALSE)</f>
        <v>54</v>
      </c>
      <c r="N7" s="7">
        <f t="shared" si="0"/>
        <v>0.6</v>
      </c>
    </row>
    <row r="8" spans="1:28" x14ac:dyDescent="0.35">
      <c r="A8" s="8">
        <v>45892</v>
      </c>
      <c r="B8" s="4" t="s">
        <v>54</v>
      </c>
      <c r="C8" s="4">
        <v>124</v>
      </c>
      <c r="D8" s="4">
        <v>2</v>
      </c>
      <c r="E8" s="9">
        <v>0.87152777777777779</v>
      </c>
      <c r="F8" s="4" t="s">
        <v>59</v>
      </c>
      <c r="G8" s="4" t="s">
        <v>11</v>
      </c>
      <c r="H8" s="4">
        <v>0</v>
      </c>
      <c r="I8" s="4">
        <v>19</v>
      </c>
      <c r="J8" s="4">
        <v>2</v>
      </c>
      <c r="K8" s="4"/>
      <c r="L8" s="4">
        <f>VLOOKUP(D8,Hoja2!E:F,2,FALSE)</f>
        <v>90</v>
      </c>
      <c r="M8" s="4">
        <f>VLOOKUP(J8,Hoja2!A:C,3,FALSE)</f>
        <v>27</v>
      </c>
      <c r="N8" s="7">
        <f t="shared" si="0"/>
        <v>0.3</v>
      </c>
    </row>
    <row r="9" spans="1:28" x14ac:dyDescent="0.35">
      <c r="A9" s="8">
        <v>45892</v>
      </c>
      <c r="B9" s="4" t="s">
        <v>54</v>
      </c>
      <c r="C9" s="4">
        <v>124</v>
      </c>
      <c r="D9" s="4">
        <v>2</v>
      </c>
      <c r="E9" s="9">
        <v>0.88611111111111107</v>
      </c>
      <c r="F9" s="4" t="s">
        <v>60</v>
      </c>
      <c r="G9" s="4" t="s">
        <v>11</v>
      </c>
      <c r="H9" s="4">
        <v>0</v>
      </c>
      <c r="I9" s="4">
        <v>32</v>
      </c>
      <c r="J9" s="4">
        <v>3</v>
      </c>
      <c r="K9" s="4"/>
      <c r="L9" s="4">
        <f>VLOOKUP(D9,Hoja2!E:F,2,FALSE)</f>
        <v>90</v>
      </c>
      <c r="M9" s="4">
        <f>VLOOKUP(J9,Hoja2!A:C,3,FALSE)</f>
        <v>54</v>
      </c>
      <c r="N9" s="7">
        <f t="shared" si="0"/>
        <v>0.6</v>
      </c>
    </row>
    <row r="10" spans="1:28" x14ac:dyDescent="0.35">
      <c r="A10" s="2"/>
    </row>
    <row r="11" spans="1:28" x14ac:dyDescent="0.35">
      <c r="A11" s="2"/>
    </row>
  </sheetData>
  <conditionalFormatting sqref="N2:N9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C8356-37B5-4E20-9704-D7F674373142}">
  <dimension ref="A1:AB23"/>
  <sheetViews>
    <sheetView topLeftCell="F1" zoomScale="70" zoomScaleNormal="70" workbookViewId="0">
      <selection activeCell="X17" sqref="X17"/>
    </sheetView>
  </sheetViews>
  <sheetFormatPr baseColWidth="10" defaultRowHeight="14.5" x14ac:dyDescent="0.35"/>
  <cols>
    <col min="1" max="2" width="10.90625" style="1"/>
    <col min="3" max="3" width="8.26953125" style="1" customWidth="1"/>
    <col min="4" max="4" width="6.54296875" style="1" customWidth="1"/>
    <col min="5" max="5" width="7.36328125" style="1" customWidth="1"/>
    <col min="6" max="6" width="9.08984375" style="1" customWidth="1"/>
    <col min="7" max="7" width="8.90625" style="1" customWidth="1"/>
    <col min="8" max="8" width="7.81640625" style="1" customWidth="1"/>
    <col min="9" max="9" width="7.453125" style="1" customWidth="1"/>
    <col min="10" max="10" width="8.36328125" style="1" customWidth="1"/>
    <col min="11" max="11" width="12.26953125" style="1" customWidth="1"/>
    <col min="12" max="12" width="8" customWidth="1"/>
    <col min="13" max="13" width="7.26953125" customWidth="1"/>
    <col min="14" max="14" width="8" customWidth="1"/>
  </cols>
  <sheetData>
    <row r="1" spans="1:28" s="11" customFormat="1" ht="39" x14ac:dyDescent="0.3">
      <c r="A1" s="12" t="s">
        <v>0</v>
      </c>
      <c r="B1" s="12" t="s">
        <v>15</v>
      </c>
      <c r="C1" s="12" t="s">
        <v>1</v>
      </c>
      <c r="D1" s="12" t="s">
        <v>8</v>
      </c>
      <c r="E1" s="12" t="s">
        <v>9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3" t="s">
        <v>128</v>
      </c>
      <c r="M1" s="13" t="s">
        <v>132</v>
      </c>
      <c r="N1" s="13" t="s">
        <v>133</v>
      </c>
      <c r="P1" s="15" t="s">
        <v>134</v>
      </c>
      <c r="Q1" s="15" t="s">
        <v>135</v>
      </c>
      <c r="R1" s="15" t="s">
        <v>136</v>
      </c>
      <c r="S1" s="16">
        <v>1</v>
      </c>
      <c r="T1" s="15" t="s">
        <v>137</v>
      </c>
      <c r="U1" s="15" t="s">
        <v>138</v>
      </c>
      <c r="W1" s="15" t="s">
        <v>134</v>
      </c>
      <c r="X1" s="15" t="s">
        <v>135</v>
      </c>
      <c r="Y1" s="15" t="s">
        <v>136</v>
      </c>
      <c r="Z1" s="16">
        <v>1</v>
      </c>
      <c r="AA1" s="15" t="s">
        <v>137</v>
      </c>
      <c r="AB1" s="15" t="s">
        <v>138</v>
      </c>
    </row>
    <row r="2" spans="1:28" x14ac:dyDescent="0.35">
      <c r="A2" s="8">
        <v>45892</v>
      </c>
      <c r="B2" s="4" t="s">
        <v>68</v>
      </c>
      <c r="C2" s="4" t="s">
        <v>69</v>
      </c>
      <c r="D2" s="4">
        <v>2</v>
      </c>
      <c r="E2" s="9">
        <v>0.27291666666666664</v>
      </c>
      <c r="F2" s="4" t="s">
        <v>57</v>
      </c>
      <c r="G2" s="4">
        <v>3</v>
      </c>
      <c r="H2" s="4">
        <v>0</v>
      </c>
      <c r="I2" s="4">
        <v>0</v>
      </c>
      <c r="J2" s="4">
        <v>3</v>
      </c>
      <c r="K2" s="4"/>
      <c r="L2" s="4">
        <f>VLOOKUP(D2,Hoja2!E:F,2,FALSE)</f>
        <v>90</v>
      </c>
      <c r="M2" s="4">
        <f>VLOOKUP(J2,Hoja2!A:C,3,FALSE)</f>
        <v>54</v>
      </c>
      <c r="N2" s="7">
        <f t="shared" ref="N2:N19" si="0">M2/L2</f>
        <v>0.6</v>
      </c>
      <c r="P2" s="4" t="s">
        <v>139</v>
      </c>
      <c r="Q2" s="4">
        <f>SUM(L2:L4)</f>
        <v>270</v>
      </c>
      <c r="R2" s="4">
        <f>SUM(M2:M4)</f>
        <v>147</v>
      </c>
      <c r="S2" s="7">
        <v>1</v>
      </c>
      <c r="T2" s="14">
        <v>0.85</v>
      </c>
      <c r="U2" s="14">
        <f>R2/Q2</f>
        <v>0.5444444444444444</v>
      </c>
      <c r="W2" s="4" t="s">
        <v>147</v>
      </c>
      <c r="X2" s="4">
        <f>SUM(L2:L8)</f>
        <v>630</v>
      </c>
      <c r="Y2" s="4">
        <f>SUM(M2:M8)</f>
        <v>309</v>
      </c>
      <c r="Z2" s="7">
        <v>1</v>
      </c>
      <c r="AA2" s="14">
        <v>0.85</v>
      </c>
      <c r="AB2" s="14">
        <f>Y2/X2</f>
        <v>0.49047619047619045</v>
      </c>
    </row>
    <row r="3" spans="1:28" x14ac:dyDescent="0.35">
      <c r="A3" s="8">
        <v>45892</v>
      </c>
      <c r="B3" s="4" t="s">
        <v>68</v>
      </c>
      <c r="C3" s="4" t="s">
        <v>69</v>
      </c>
      <c r="D3" s="4">
        <v>2</v>
      </c>
      <c r="E3" s="9">
        <v>0.27361111111111114</v>
      </c>
      <c r="F3" s="10" t="s">
        <v>77</v>
      </c>
      <c r="G3" s="4" t="s">
        <v>11</v>
      </c>
      <c r="H3" s="4">
        <v>0</v>
      </c>
      <c r="I3" s="4">
        <v>0</v>
      </c>
      <c r="J3" s="4" t="s">
        <v>11</v>
      </c>
      <c r="K3" s="4" t="s">
        <v>80</v>
      </c>
      <c r="L3" s="4">
        <f>VLOOKUP(D3,Hoja2!E:F,2,FALSE)</f>
        <v>90</v>
      </c>
      <c r="M3" s="4">
        <f>VLOOKUP(J3,Hoja2!A:C,3,FALSE)</f>
        <v>9</v>
      </c>
      <c r="N3" s="7">
        <f t="shared" si="0"/>
        <v>0.1</v>
      </c>
      <c r="P3" s="4" t="s">
        <v>140</v>
      </c>
      <c r="Q3" s="4">
        <f>SUM(L5:L8)</f>
        <v>360</v>
      </c>
      <c r="R3" s="4">
        <f>SUM(M5:M8)</f>
        <v>162</v>
      </c>
      <c r="S3" s="7">
        <v>1</v>
      </c>
      <c r="T3" s="14">
        <v>0.85</v>
      </c>
      <c r="U3" s="14">
        <f t="shared" ref="U3:U6" si="1">R3/Q3</f>
        <v>0.45</v>
      </c>
      <c r="W3" s="4" t="s">
        <v>148</v>
      </c>
      <c r="X3" s="4">
        <f>SUM(L5:L10)</f>
        <v>540</v>
      </c>
      <c r="Y3" s="4">
        <f>SUM(M5:M10)</f>
        <v>190.8</v>
      </c>
      <c r="Z3" s="7">
        <v>1</v>
      </c>
      <c r="AA3" s="14">
        <v>0.85</v>
      </c>
      <c r="AB3" s="14">
        <f t="shared" ref="AB3:AB6" si="2">Y3/X3</f>
        <v>0.35333333333333333</v>
      </c>
    </row>
    <row r="4" spans="1:28" x14ac:dyDescent="0.35">
      <c r="A4" s="8">
        <v>45892</v>
      </c>
      <c r="B4" s="4" t="s">
        <v>68</v>
      </c>
      <c r="C4" s="4" t="s">
        <v>69</v>
      </c>
      <c r="D4" s="4">
        <v>2</v>
      </c>
      <c r="E4" s="9">
        <v>0.28680555555555554</v>
      </c>
      <c r="F4" s="4" t="s">
        <v>70</v>
      </c>
      <c r="G4" s="4" t="s">
        <v>10</v>
      </c>
      <c r="H4" s="4">
        <v>0</v>
      </c>
      <c r="I4" s="4">
        <v>0</v>
      </c>
      <c r="J4" s="10">
        <v>5</v>
      </c>
      <c r="K4" s="4"/>
      <c r="L4" s="4">
        <f>VLOOKUP(D4,Hoja2!E:F,2,FALSE)</f>
        <v>90</v>
      </c>
      <c r="M4" s="4">
        <f>VLOOKUP(J4,Hoja2!A:C,3,FALSE)</f>
        <v>84</v>
      </c>
      <c r="N4" s="7">
        <f t="shared" si="0"/>
        <v>0.93333333333333335</v>
      </c>
      <c r="P4" s="4" t="s">
        <v>141</v>
      </c>
      <c r="Q4" s="4">
        <f>SUM(L9:L10)</f>
        <v>180</v>
      </c>
      <c r="R4" s="4">
        <f>SUM(M9:M10)</f>
        <v>28.8</v>
      </c>
      <c r="S4" s="7">
        <v>1</v>
      </c>
      <c r="T4" s="14">
        <v>0.85</v>
      </c>
      <c r="U4" s="14">
        <f t="shared" si="1"/>
        <v>0.16</v>
      </c>
      <c r="W4" s="4" t="s">
        <v>149</v>
      </c>
      <c r="X4" s="4">
        <f>SUM(L9:L14)</f>
        <v>540</v>
      </c>
      <c r="Y4" s="4">
        <f>SUM(M9:M14)</f>
        <v>111.6</v>
      </c>
      <c r="Z4" s="7">
        <v>1</v>
      </c>
      <c r="AA4" s="14">
        <v>0.85</v>
      </c>
      <c r="AB4" s="14">
        <f t="shared" si="2"/>
        <v>0.20666666666666667</v>
      </c>
    </row>
    <row r="5" spans="1:28" x14ac:dyDescent="0.35">
      <c r="A5" s="8">
        <v>45892</v>
      </c>
      <c r="B5" s="4" t="s">
        <v>68</v>
      </c>
      <c r="C5" s="4" t="s">
        <v>69</v>
      </c>
      <c r="D5" s="4">
        <v>2</v>
      </c>
      <c r="E5" s="9">
        <v>0.29375000000000001</v>
      </c>
      <c r="F5" s="10" t="s">
        <v>60</v>
      </c>
      <c r="G5" s="4">
        <v>3</v>
      </c>
      <c r="H5" s="4">
        <v>1</v>
      </c>
      <c r="I5" s="4">
        <v>0</v>
      </c>
      <c r="J5" s="4">
        <v>3</v>
      </c>
      <c r="K5" s="4"/>
      <c r="L5" s="4">
        <f>VLOOKUP(D5,Hoja2!E:F,2,FALSE)</f>
        <v>90</v>
      </c>
      <c r="M5" s="4">
        <f>VLOOKUP(J5,Hoja2!A:C,3,FALSE)</f>
        <v>54</v>
      </c>
      <c r="N5" s="7">
        <f t="shared" si="0"/>
        <v>0.6</v>
      </c>
      <c r="P5" s="4" t="s">
        <v>142</v>
      </c>
      <c r="Q5" s="4">
        <f>SUM(L11:L14)</f>
        <v>360</v>
      </c>
      <c r="R5" s="4">
        <f>SUM(M11:M14)</f>
        <v>82.8</v>
      </c>
      <c r="S5" s="7">
        <v>1</v>
      </c>
      <c r="T5" s="14">
        <v>0.85</v>
      </c>
      <c r="U5" s="14">
        <f t="shared" si="1"/>
        <v>0.22999999999999998</v>
      </c>
      <c r="W5" s="4" t="s">
        <v>150</v>
      </c>
      <c r="X5" s="4">
        <f>SUM(L11:L18)</f>
        <v>720</v>
      </c>
      <c r="Y5" s="4">
        <f>SUM(M11:M18)</f>
        <v>140.4</v>
      </c>
      <c r="Z5" s="7">
        <v>1</v>
      </c>
      <c r="AA5" s="14">
        <v>0.85</v>
      </c>
      <c r="AB5" s="14">
        <f t="shared" si="2"/>
        <v>0.19500000000000001</v>
      </c>
    </row>
    <row r="6" spans="1:28" x14ac:dyDescent="0.35">
      <c r="A6" s="8">
        <v>45892</v>
      </c>
      <c r="B6" s="4" t="s">
        <v>68</v>
      </c>
      <c r="C6" s="4" t="s">
        <v>69</v>
      </c>
      <c r="D6" s="4">
        <v>2</v>
      </c>
      <c r="E6" s="9">
        <v>0.29444444444444445</v>
      </c>
      <c r="F6" s="4" t="s">
        <v>75</v>
      </c>
      <c r="G6" s="4">
        <v>2</v>
      </c>
      <c r="H6" s="4">
        <v>0</v>
      </c>
      <c r="I6" s="4">
        <v>0</v>
      </c>
      <c r="J6" s="4">
        <v>2</v>
      </c>
      <c r="K6" s="4"/>
      <c r="L6" s="4">
        <f>VLOOKUP(D6,Hoja2!E:F,2,FALSE)</f>
        <v>90</v>
      </c>
      <c r="M6" s="4">
        <f>VLOOKUP(J6,Hoja2!A:C,3,FALSE)</f>
        <v>27</v>
      </c>
      <c r="N6" s="7">
        <f t="shared" si="0"/>
        <v>0.3</v>
      </c>
      <c r="P6" s="4" t="s">
        <v>143</v>
      </c>
      <c r="Q6" s="4">
        <f>SUM(L15:L18)</f>
        <v>360</v>
      </c>
      <c r="R6" s="4">
        <f>SUM(M15:M18)</f>
        <v>57.6</v>
      </c>
      <c r="S6" s="7">
        <v>1</v>
      </c>
      <c r="T6" s="14">
        <v>0.85</v>
      </c>
      <c r="U6" s="14">
        <f t="shared" si="1"/>
        <v>0.16</v>
      </c>
      <c r="W6" s="4" t="s">
        <v>151</v>
      </c>
      <c r="X6" s="4">
        <f>SUM(L15:L21)</f>
        <v>630</v>
      </c>
      <c r="Y6" s="4">
        <f>SUM(M15:M21)</f>
        <v>102.6</v>
      </c>
      <c r="Z6" s="7">
        <v>1</v>
      </c>
      <c r="AA6" s="14">
        <v>0.85</v>
      </c>
      <c r="AB6" s="14">
        <f t="shared" si="2"/>
        <v>0.16285714285714284</v>
      </c>
    </row>
    <row r="7" spans="1:28" x14ac:dyDescent="0.35">
      <c r="A7" s="8">
        <v>45892</v>
      </c>
      <c r="B7" s="4" t="s">
        <v>68</v>
      </c>
      <c r="C7" s="4" t="s">
        <v>69</v>
      </c>
      <c r="D7" s="4">
        <v>2</v>
      </c>
      <c r="E7" s="9">
        <v>0.30555555555555558</v>
      </c>
      <c r="F7" s="4" t="s">
        <v>52</v>
      </c>
      <c r="G7" s="4">
        <v>3</v>
      </c>
      <c r="H7" s="4">
        <v>0</v>
      </c>
      <c r="I7" s="4">
        <v>2</v>
      </c>
      <c r="J7" s="4">
        <v>3</v>
      </c>
      <c r="K7" s="4"/>
      <c r="L7" s="4">
        <f>VLOOKUP(D7,Hoja2!E:F,2,FALSE)</f>
        <v>90</v>
      </c>
      <c r="M7" s="4">
        <f>VLOOKUP(J7,Hoja2!A:C,3,FALSE)</f>
        <v>54</v>
      </c>
      <c r="N7" s="7">
        <f t="shared" si="0"/>
        <v>0.6</v>
      </c>
      <c r="P7" s="4" t="s">
        <v>144</v>
      </c>
      <c r="Q7" s="4">
        <f>SUM(L19:L21)</f>
        <v>270</v>
      </c>
      <c r="R7" s="4">
        <f>SUM(M19:M21)</f>
        <v>45</v>
      </c>
      <c r="S7" s="7">
        <v>1</v>
      </c>
      <c r="T7" s="14">
        <v>0.85</v>
      </c>
      <c r="U7" s="14">
        <f>R7/Q7</f>
        <v>0.16666666666666666</v>
      </c>
    </row>
    <row r="8" spans="1:28" x14ac:dyDescent="0.35">
      <c r="A8" s="8">
        <v>45892</v>
      </c>
      <c r="B8" s="4" t="s">
        <v>68</v>
      </c>
      <c r="C8" s="4" t="s">
        <v>69</v>
      </c>
      <c r="D8" s="4">
        <v>2</v>
      </c>
      <c r="E8" s="9">
        <v>0.30902777777777779</v>
      </c>
      <c r="F8" s="4" t="s">
        <v>71</v>
      </c>
      <c r="G8" s="4">
        <v>2</v>
      </c>
      <c r="H8" s="4">
        <v>0</v>
      </c>
      <c r="I8" s="4">
        <v>0</v>
      </c>
      <c r="J8" s="4">
        <v>2</v>
      </c>
      <c r="K8" s="4"/>
      <c r="L8" s="4">
        <f>VLOOKUP(D8,Hoja2!E:F,2,FALSE)</f>
        <v>90</v>
      </c>
      <c r="M8" s="4">
        <f>VLOOKUP(J8,Hoja2!A:C,3,FALSE)</f>
        <v>27</v>
      </c>
      <c r="N8" s="7">
        <f t="shared" si="0"/>
        <v>0.3</v>
      </c>
    </row>
    <row r="9" spans="1:28" x14ac:dyDescent="0.35">
      <c r="A9" s="8">
        <v>45892</v>
      </c>
      <c r="B9" s="4" t="s">
        <v>68</v>
      </c>
      <c r="C9" s="4" t="s">
        <v>69</v>
      </c>
      <c r="D9" s="4">
        <v>2</v>
      </c>
      <c r="E9" s="9">
        <v>0.32013888888888886</v>
      </c>
      <c r="F9" s="4" t="s">
        <v>72</v>
      </c>
      <c r="G9" s="4" t="s">
        <v>16</v>
      </c>
      <c r="H9" s="4">
        <v>0</v>
      </c>
      <c r="I9" s="4">
        <v>0</v>
      </c>
      <c r="J9" s="4" t="s">
        <v>16</v>
      </c>
      <c r="K9" s="4" t="s">
        <v>41</v>
      </c>
      <c r="L9" s="4">
        <f>VLOOKUP(D9,Hoja2!E:F,2,FALSE)</f>
        <v>90</v>
      </c>
      <c r="M9" s="4">
        <f>VLOOKUP(J9,Hoja2!A:C,3,FALSE)</f>
        <v>19.8</v>
      </c>
      <c r="N9" s="7">
        <f t="shared" si="0"/>
        <v>0.22</v>
      </c>
    </row>
    <row r="10" spans="1:28" x14ac:dyDescent="0.35">
      <c r="A10" s="8">
        <v>45892</v>
      </c>
      <c r="B10" s="4" t="s">
        <v>68</v>
      </c>
      <c r="C10" s="4" t="s">
        <v>69</v>
      </c>
      <c r="D10" s="4">
        <v>2</v>
      </c>
      <c r="E10" s="9">
        <v>0.32430555555555557</v>
      </c>
      <c r="F10" s="4" t="s">
        <v>70</v>
      </c>
      <c r="G10" s="4" t="s">
        <v>11</v>
      </c>
      <c r="H10" s="4">
        <v>0</v>
      </c>
      <c r="I10" s="4">
        <v>0</v>
      </c>
      <c r="J10" s="4" t="s">
        <v>11</v>
      </c>
      <c r="K10" s="4"/>
      <c r="L10" s="4">
        <f>VLOOKUP(D10,Hoja2!E:F,2,FALSE)</f>
        <v>90</v>
      </c>
      <c r="M10" s="4">
        <f>VLOOKUP(J10,Hoja2!A:C,3,FALSE)</f>
        <v>9</v>
      </c>
      <c r="N10" s="7">
        <f t="shared" si="0"/>
        <v>0.1</v>
      </c>
    </row>
    <row r="11" spans="1:28" x14ac:dyDescent="0.35">
      <c r="A11" s="8">
        <v>45892</v>
      </c>
      <c r="B11" s="4" t="s">
        <v>68</v>
      </c>
      <c r="C11" s="4" t="s">
        <v>69</v>
      </c>
      <c r="D11" s="4">
        <v>2</v>
      </c>
      <c r="E11" s="9">
        <v>0.33541666666666664</v>
      </c>
      <c r="F11" s="4" t="s">
        <v>73</v>
      </c>
      <c r="G11" s="4">
        <v>2</v>
      </c>
      <c r="H11" s="4">
        <v>3</v>
      </c>
      <c r="I11" s="4">
        <v>2</v>
      </c>
      <c r="J11" s="4">
        <v>2</v>
      </c>
      <c r="K11" s="4"/>
      <c r="L11" s="4">
        <f>VLOOKUP(D11,Hoja2!E:F,2,FALSE)</f>
        <v>90</v>
      </c>
      <c r="M11" s="4">
        <f>VLOOKUP(J11,Hoja2!A:C,3,FALSE)</f>
        <v>27</v>
      </c>
      <c r="N11" s="7">
        <f t="shared" si="0"/>
        <v>0.3</v>
      </c>
    </row>
    <row r="12" spans="1:28" x14ac:dyDescent="0.35">
      <c r="A12" s="8">
        <v>45892</v>
      </c>
      <c r="B12" s="4" t="s">
        <v>68</v>
      </c>
      <c r="C12" s="4" t="s">
        <v>69</v>
      </c>
      <c r="D12" s="4">
        <v>2</v>
      </c>
      <c r="E12" s="9">
        <v>0.33541666666666664</v>
      </c>
      <c r="F12" s="4" t="s">
        <v>74</v>
      </c>
      <c r="G12" s="4" t="s">
        <v>11</v>
      </c>
      <c r="H12" s="4">
        <v>0</v>
      </c>
      <c r="I12" s="4">
        <v>0</v>
      </c>
      <c r="J12" s="4" t="s">
        <v>11</v>
      </c>
      <c r="K12" s="4"/>
      <c r="L12" s="4">
        <f>VLOOKUP(D12,Hoja2!E:F,2,FALSE)</f>
        <v>90</v>
      </c>
      <c r="M12" s="4">
        <f>VLOOKUP(J12,Hoja2!A:C,3,FALSE)</f>
        <v>9</v>
      </c>
      <c r="N12" s="7">
        <f t="shared" si="0"/>
        <v>0.1</v>
      </c>
    </row>
    <row r="13" spans="1:28" x14ac:dyDescent="0.35">
      <c r="A13" s="8">
        <v>45892</v>
      </c>
      <c r="B13" s="4" t="s">
        <v>68</v>
      </c>
      <c r="C13" s="4" t="s">
        <v>69</v>
      </c>
      <c r="D13" s="4">
        <v>2</v>
      </c>
      <c r="E13" s="9">
        <v>0.34027777777777779</v>
      </c>
      <c r="F13" s="4" t="s">
        <v>75</v>
      </c>
      <c r="G13" s="4" t="s">
        <v>16</v>
      </c>
      <c r="H13" s="4">
        <v>0</v>
      </c>
      <c r="I13" s="4">
        <v>0</v>
      </c>
      <c r="J13" s="4" t="s">
        <v>16</v>
      </c>
      <c r="K13" s="4" t="s">
        <v>42</v>
      </c>
      <c r="L13" s="4">
        <f>VLOOKUP(D13,Hoja2!E:F,2,FALSE)</f>
        <v>90</v>
      </c>
      <c r="M13" s="4">
        <f>VLOOKUP(J13,Hoja2!A:C,3,FALSE)</f>
        <v>19.8</v>
      </c>
      <c r="N13" s="7">
        <f t="shared" si="0"/>
        <v>0.22</v>
      </c>
    </row>
    <row r="14" spans="1:28" x14ac:dyDescent="0.35">
      <c r="A14" s="8">
        <v>45892</v>
      </c>
      <c r="B14" s="4" t="s">
        <v>68</v>
      </c>
      <c r="C14" s="4" t="s">
        <v>69</v>
      </c>
      <c r="D14" s="4">
        <v>2</v>
      </c>
      <c r="E14" s="9">
        <v>0.34930555555555554</v>
      </c>
      <c r="F14" s="4" t="s">
        <v>76</v>
      </c>
      <c r="G14" s="4">
        <v>2</v>
      </c>
      <c r="H14" s="4">
        <v>0</v>
      </c>
      <c r="I14" s="4">
        <v>0</v>
      </c>
      <c r="J14" s="4">
        <v>2</v>
      </c>
      <c r="K14" s="4"/>
      <c r="L14" s="4">
        <f>VLOOKUP(D14,Hoja2!E:F,2,FALSE)</f>
        <v>90</v>
      </c>
      <c r="M14" s="4">
        <f>VLOOKUP(J14,Hoja2!A:C,3,FALSE)</f>
        <v>27</v>
      </c>
      <c r="N14" s="7">
        <f t="shared" si="0"/>
        <v>0.3</v>
      </c>
    </row>
    <row r="15" spans="1:28" x14ac:dyDescent="0.35">
      <c r="A15" s="8">
        <v>45892</v>
      </c>
      <c r="B15" s="4" t="s">
        <v>68</v>
      </c>
      <c r="C15" s="4" t="s">
        <v>69</v>
      </c>
      <c r="D15" s="4">
        <v>2</v>
      </c>
      <c r="E15" s="9">
        <v>0.35416666666666669</v>
      </c>
      <c r="F15" s="4" t="s">
        <v>77</v>
      </c>
      <c r="G15" s="4" t="s">
        <v>16</v>
      </c>
      <c r="H15" s="4">
        <v>0</v>
      </c>
      <c r="I15" s="4">
        <v>0</v>
      </c>
      <c r="J15" s="4" t="s">
        <v>16</v>
      </c>
      <c r="K15" s="4"/>
      <c r="L15" s="4">
        <f>VLOOKUP(D15,Hoja2!E:F,2,FALSE)</f>
        <v>90</v>
      </c>
      <c r="M15" s="4">
        <f>VLOOKUP(J15,Hoja2!A:C,3,FALSE)</f>
        <v>19.8</v>
      </c>
      <c r="N15" s="7">
        <f t="shared" si="0"/>
        <v>0.22</v>
      </c>
    </row>
    <row r="16" spans="1:28" x14ac:dyDescent="0.35">
      <c r="A16" s="8">
        <v>45892</v>
      </c>
      <c r="B16" s="4" t="s">
        <v>68</v>
      </c>
      <c r="C16" s="4" t="s">
        <v>69</v>
      </c>
      <c r="D16" s="4">
        <v>2</v>
      </c>
      <c r="E16" s="9">
        <v>0.36041666666666666</v>
      </c>
      <c r="F16" s="4" t="s">
        <v>71</v>
      </c>
      <c r="G16" s="4" t="s">
        <v>11</v>
      </c>
      <c r="H16" s="4">
        <v>0</v>
      </c>
      <c r="I16" s="4">
        <v>0</v>
      </c>
      <c r="J16" s="4" t="s">
        <v>11</v>
      </c>
      <c r="K16" s="4"/>
      <c r="L16" s="4">
        <f>VLOOKUP(D16,Hoja2!E:F,2,FALSE)</f>
        <v>90</v>
      </c>
      <c r="M16" s="4">
        <f>VLOOKUP(J16,Hoja2!A:C,3,FALSE)</f>
        <v>9</v>
      </c>
      <c r="N16" s="7">
        <f t="shared" si="0"/>
        <v>0.1</v>
      </c>
    </row>
    <row r="17" spans="1:14" x14ac:dyDescent="0.35">
      <c r="A17" s="8">
        <v>45892</v>
      </c>
      <c r="B17" s="4" t="s">
        <v>68</v>
      </c>
      <c r="C17" s="4" t="s">
        <v>69</v>
      </c>
      <c r="D17" s="4">
        <v>2</v>
      </c>
      <c r="E17" s="9">
        <v>0.36805555555555558</v>
      </c>
      <c r="F17" s="10" t="s">
        <v>23</v>
      </c>
      <c r="G17" s="4" t="s">
        <v>16</v>
      </c>
      <c r="H17" s="4">
        <v>1</v>
      </c>
      <c r="I17" s="4">
        <v>0</v>
      </c>
      <c r="J17" s="4" t="s">
        <v>16</v>
      </c>
      <c r="K17" s="4" t="s">
        <v>41</v>
      </c>
      <c r="L17" s="4">
        <f>VLOOKUP(D17,Hoja2!E:F,2,FALSE)</f>
        <v>90</v>
      </c>
      <c r="M17" s="4">
        <f>VLOOKUP(J17,Hoja2!A:C,3,FALSE)</f>
        <v>19.8</v>
      </c>
      <c r="N17" s="7">
        <f t="shared" si="0"/>
        <v>0.22</v>
      </c>
    </row>
    <row r="18" spans="1:14" x14ac:dyDescent="0.35">
      <c r="A18" s="8">
        <v>45892</v>
      </c>
      <c r="B18" s="4" t="s">
        <v>68</v>
      </c>
      <c r="C18" s="4" t="s">
        <v>69</v>
      </c>
      <c r="D18" s="4">
        <v>2</v>
      </c>
      <c r="E18" s="9">
        <v>0.37361111111111112</v>
      </c>
      <c r="F18" s="4" t="s">
        <v>60</v>
      </c>
      <c r="G18" s="4" t="s">
        <v>11</v>
      </c>
      <c r="H18" s="4">
        <v>0</v>
      </c>
      <c r="I18" s="4">
        <v>0</v>
      </c>
      <c r="J18" s="4" t="s">
        <v>11</v>
      </c>
      <c r="K18" s="4"/>
      <c r="L18" s="4">
        <f>VLOOKUP(D18,Hoja2!E:F,2,FALSE)</f>
        <v>90</v>
      </c>
      <c r="M18" s="4">
        <f>VLOOKUP(J18,Hoja2!A:C,3,FALSE)</f>
        <v>9</v>
      </c>
      <c r="N18" s="7">
        <f t="shared" si="0"/>
        <v>0.1</v>
      </c>
    </row>
    <row r="19" spans="1:14" x14ac:dyDescent="0.35">
      <c r="A19" s="8">
        <v>45892</v>
      </c>
      <c r="B19" s="4" t="s">
        <v>68</v>
      </c>
      <c r="C19" s="4" t="s">
        <v>69</v>
      </c>
      <c r="D19" s="4">
        <v>2</v>
      </c>
      <c r="E19" s="9">
        <v>0.38333333333333336</v>
      </c>
      <c r="F19" s="4" t="s">
        <v>78</v>
      </c>
      <c r="G19" s="4" t="s">
        <v>11</v>
      </c>
      <c r="H19" s="4">
        <v>0</v>
      </c>
      <c r="I19" s="4">
        <v>0</v>
      </c>
      <c r="J19" s="4" t="s">
        <v>11</v>
      </c>
      <c r="K19" s="4" t="s">
        <v>36</v>
      </c>
      <c r="L19" s="4">
        <f>VLOOKUP(D19,Hoja2!E:F,2,FALSE)</f>
        <v>90</v>
      </c>
      <c r="M19" s="4">
        <f>VLOOKUP(J19,Hoja2!A:C,3,FALSE)</f>
        <v>9</v>
      </c>
      <c r="N19" s="7">
        <f t="shared" si="0"/>
        <v>0.1</v>
      </c>
    </row>
    <row r="20" spans="1:14" x14ac:dyDescent="0.35">
      <c r="A20" s="8">
        <v>45892</v>
      </c>
      <c r="B20" s="4" t="s">
        <v>68</v>
      </c>
      <c r="C20" s="4" t="s">
        <v>69</v>
      </c>
      <c r="D20" s="4">
        <v>2</v>
      </c>
      <c r="E20" s="9">
        <v>0.39305555555555555</v>
      </c>
      <c r="F20" s="10" t="s">
        <v>130</v>
      </c>
      <c r="G20" s="4">
        <v>2</v>
      </c>
      <c r="H20" s="4">
        <v>0</v>
      </c>
      <c r="I20" s="4">
        <v>0</v>
      </c>
      <c r="J20" s="4">
        <v>2</v>
      </c>
      <c r="K20" s="4"/>
      <c r="L20" s="4">
        <f>VLOOKUP(D20,Hoja2!E:F,2,FALSE)</f>
        <v>90</v>
      </c>
      <c r="M20" s="4">
        <f>VLOOKUP(J20,Hoja2!A:C,3,FALSE)</f>
        <v>27</v>
      </c>
      <c r="N20" s="7">
        <f t="shared" ref="N20:N21" si="3">M20/L20</f>
        <v>0.3</v>
      </c>
    </row>
    <row r="21" spans="1:14" x14ac:dyDescent="0.35">
      <c r="A21" s="8">
        <v>45892</v>
      </c>
      <c r="B21" s="4" t="s">
        <v>68</v>
      </c>
      <c r="C21" s="4" t="s">
        <v>69</v>
      </c>
      <c r="D21" s="4">
        <v>2</v>
      </c>
      <c r="E21" s="9">
        <v>0.39652777777777776</v>
      </c>
      <c r="F21" s="4" t="s">
        <v>79</v>
      </c>
      <c r="G21" s="4" t="s">
        <v>11</v>
      </c>
      <c r="H21" s="4">
        <v>0</v>
      </c>
      <c r="I21" s="4">
        <v>0</v>
      </c>
      <c r="J21" s="4" t="s">
        <v>11</v>
      </c>
      <c r="K21" s="4"/>
      <c r="L21" s="4">
        <f>VLOOKUP(D21,Hoja2!E:F,2,FALSE)</f>
        <v>90</v>
      </c>
      <c r="M21" s="4">
        <f>VLOOKUP(J21,Hoja2!A:C,3,FALSE)</f>
        <v>9</v>
      </c>
      <c r="N21" s="7">
        <f t="shared" si="3"/>
        <v>0.1</v>
      </c>
    </row>
    <row r="22" spans="1:14" x14ac:dyDescent="0.35">
      <c r="A22" s="2"/>
    </row>
    <row r="23" spans="1:14" x14ac:dyDescent="0.35">
      <c r="A23" s="2"/>
    </row>
  </sheetData>
  <conditionalFormatting sqref="N2:N2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97DA6-44C1-422F-8302-E8252C577179}">
  <dimension ref="A1:AB24"/>
  <sheetViews>
    <sheetView topLeftCell="S1" zoomScale="70" zoomScaleNormal="70" workbookViewId="0">
      <selection activeCell="AI17" sqref="AI17"/>
    </sheetView>
  </sheetViews>
  <sheetFormatPr baseColWidth="10" defaultRowHeight="14.5" x14ac:dyDescent="0.35"/>
  <cols>
    <col min="1" max="2" width="10.90625" style="1"/>
    <col min="3" max="3" width="8.26953125" style="1" customWidth="1"/>
    <col min="4" max="4" width="6.54296875" style="1" customWidth="1"/>
    <col min="5" max="5" width="7.36328125" style="1" customWidth="1"/>
    <col min="6" max="6" width="9.08984375" style="1" customWidth="1"/>
    <col min="7" max="7" width="8.90625" style="1" customWidth="1"/>
    <col min="8" max="8" width="7.81640625" style="1" customWidth="1"/>
    <col min="9" max="9" width="7.453125" style="1" customWidth="1"/>
    <col min="10" max="10" width="8.36328125" style="1" customWidth="1"/>
    <col min="11" max="11" width="12.26953125" style="1" customWidth="1"/>
    <col min="12" max="12" width="8" customWidth="1"/>
    <col min="13" max="13" width="7.26953125" customWidth="1"/>
    <col min="14" max="14" width="8" customWidth="1"/>
  </cols>
  <sheetData>
    <row r="1" spans="1:28" s="11" customFormat="1" ht="39" x14ac:dyDescent="0.3">
      <c r="A1" s="12" t="s">
        <v>0</v>
      </c>
      <c r="B1" s="12" t="s">
        <v>15</v>
      </c>
      <c r="C1" s="12" t="s">
        <v>1</v>
      </c>
      <c r="D1" s="12" t="s">
        <v>8</v>
      </c>
      <c r="E1" s="12" t="s">
        <v>9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3" t="s">
        <v>128</v>
      </c>
      <c r="M1" s="13" t="s">
        <v>132</v>
      </c>
      <c r="N1" s="13" t="s">
        <v>133</v>
      </c>
      <c r="P1" s="15" t="s">
        <v>134</v>
      </c>
      <c r="Q1" s="15" t="s">
        <v>135</v>
      </c>
      <c r="R1" s="15" t="s">
        <v>136</v>
      </c>
      <c r="S1" s="16">
        <v>1</v>
      </c>
      <c r="T1" s="15" t="s">
        <v>137</v>
      </c>
      <c r="U1" s="15" t="s">
        <v>138</v>
      </c>
      <c r="W1" s="15" t="s">
        <v>134</v>
      </c>
      <c r="X1" s="15" t="s">
        <v>135</v>
      </c>
      <c r="Y1" s="15" t="s">
        <v>136</v>
      </c>
      <c r="Z1" s="16">
        <v>1</v>
      </c>
      <c r="AA1" s="15" t="s">
        <v>137</v>
      </c>
      <c r="AB1" s="15" t="s">
        <v>138</v>
      </c>
    </row>
    <row r="2" spans="1:28" x14ac:dyDescent="0.35">
      <c r="A2" s="8">
        <v>45892</v>
      </c>
      <c r="B2" s="4" t="s">
        <v>82</v>
      </c>
      <c r="C2" s="4" t="s">
        <v>83</v>
      </c>
      <c r="D2" s="4">
        <v>2</v>
      </c>
      <c r="E2" s="9">
        <v>0.52152777777777781</v>
      </c>
      <c r="F2" s="4" t="s">
        <v>84</v>
      </c>
      <c r="G2" s="4" t="s">
        <v>16</v>
      </c>
      <c r="H2" s="4">
        <v>0</v>
      </c>
      <c r="I2" s="4">
        <v>2</v>
      </c>
      <c r="J2" s="4" t="s">
        <v>16</v>
      </c>
      <c r="K2" s="4"/>
      <c r="L2" s="4">
        <f>VLOOKUP(D2,Hoja2!E:F,2,FALSE)</f>
        <v>90</v>
      </c>
      <c r="M2" s="4">
        <f>VLOOKUP(J2,Hoja2!A:C,3,FALSE)</f>
        <v>19.8</v>
      </c>
      <c r="N2" s="7">
        <f t="shared" ref="N2:N22" si="0">M2/L2</f>
        <v>0.22</v>
      </c>
      <c r="P2" s="4" t="s">
        <v>161</v>
      </c>
      <c r="Q2" s="4">
        <f>SUM(L2:L4)</f>
        <v>270</v>
      </c>
      <c r="R2" s="4">
        <f>SUM(M2:M4)</f>
        <v>66.599999999999994</v>
      </c>
      <c r="S2" s="7">
        <v>1</v>
      </c>
      <c r="T2" s="14">
        <v>0.85</v>
      </c>
      <c r="U2" s="14">
        <f>R2/Q2</f>
        <v>0.24666666666666665</v>
      </c>
      <c r="W2" s="4" t="s">
        <v>164</v>
      </c>
      <c r="X2" s="4">
        <f>SUM(L2:L6)</f>
        <v>450</v>
      </c>
      <c r="Y2" s="4">
        <f>SUM(M2:M6)</f>
        <v>106.19999999999999</v>
      </c>
      <c r="Z2" s="7">
        <v>1</v>
      </c>
      <c r="AA2" s="14">
        <v>0.85</v>
      </c>
      <c r="AB2" s="14">
        <f>Y2/X2</f>
        <v>0.23599999999999999</v>
      </c>
    </row>
    <row r="3" spans="1:28" x14ac:dyDescent="0.35">
      <c r="A3" s="8">
        <v>45892</v>
      </c>
      <c r="B3" s="4" t="s">
        <v>82</v>
      </c>
      <c r="C3" s="4" t="s">
        <v>83</v>
      </c>
      <c r="D3" s="4">
        <v>2</v>
      </c>
      <c r="E3" s="9">
        <v>0.52986111111111112</v>
      </c>
      <c r="F3" s="10" t="s">
        <v>109</v>
      </c>
      <c r="G3" s="4">
        <v>2</v>
      </c>
      <c r="H3" s="4">
        <v>0</v>
      </c>
      <c r="I3" s="4">
        <v>7</v>
      </c>
      <c r="J3" s="4">
        <v>2</v>
      </c>
      <c r="K3" s="4"/>
      <c r="L3" s="4">
        <f>VLOOKUP(D3,Hoja2!E:F,2,FALSE)</f>
        <v>90</v>
      </c>
      <c r="M3" s="4">
        <f>VLOOKUP(J3,Hoja2!A:C,3,FALSE)</f>
        <v>27</v>
      </c>
      <c r="N3" s="7">
        <f t="shared" si="0"/>
        <v>0.3</v>
      </c>
      <c r="P3" s="4" t="s">
        <v>162</v>
      </c>
      <c r="Q3" s="4">
        <f>SUM(L5:L6)</f>
        <v>180</v>
      </c>
      <c r="R3" s="4">
        <f>SUM(M5:M6)</f>
        <v>39.6</v>
      </c>
      <c r="S3" s="7">
        <v>1</v>
      </c>
      <c r="T3" s="14">
        <v>0.85</v>
      </c>
      <c r="U3" s="14">
        <f t="shared" ref="U3:U6" si="1">R3/Q3</f>
        <v>0.22</v>
      </c>
      <c r="W3" s="4" t="s">
        <v>165</v>
      </c>
      <c r="X3" s="4">
        <f>SUM(L5:L9)</f>
        <v>450</v>
      </c>
      <c r="Y3" s="4">
        <f>SUM(M5:M9)</f>
        <v>113.4</v>
      </c>
      <c r="Z3" s="7">
        <v>1</v>
      </c>
      <c r="AA3" s="14">
        <v>0.85</v>
      </c>
      <c r="AB3" s="14">
        <f t="shared" ref="AB3:AB6" si="2">Y3/X3</f>
        <v>0.252</v>
      </c>
    </row>
    <row r="4" spans="1:28" x14ac:dyDescent="0.35">
      <c r="A4" s="8">
        <v>45892</v>
      </c>
      <c r="B4" s="4" t="s">
        <v>82</v>
      </c>
      <c r="C4" s="4" t="s">
        <v>83</v>
      </c>
      <c r="D4" s="4">
        <v>2</v>
      </c>
      <c r="E4" s="9">
        <v>0.53819444444444442</v>
      </c>
      <c r="F4" s="4" t="s">
        <v>85</v>
      </c>
      <c r="G4" s="4" t="s">
        <v>16</v>
      </c>
      <c r="H4" s="4">
        <v>0</v>
      </c>
      <c r="I4" s="4">
        <v>6</v>
      </c>
      <c r="J4" s="4" t="s">
        <v>16</v>
      </c>
      <c r="K4" s="4" t="s">
        <v>41</v>
      </c>
      <c r="L4" s="4">
        <f>VLOOKUP(D4,Hoja2!E:F,2,FALSE)</f>
        <v>90</v>
      </c>
      <c r="M4" s="4">
        <f>VLOOKUP(J4,Hoja2!A:C,3,FALSE)</f>
        <v>19.8</v>
      </c>
      <c r="N4" s="7">
        <f t="shared" si="0"/>
        <v>0.22</v>
      </c>
      <c r="P4" s="4" t="s">
        <v>163</v>
      </c>
      <c r="Q4" s="4">
        <f>SUM(L7:L9)</f>
        <v>270</v>
      </c>
      <c r="R4" s="4">
        <f>SUM(M7:M9)</f>
        <v>73.8</v>
      </c>
      <c r="S4" s="7">
        <v>1</v>
      </c>
      <c r="T4" s="14">
        <v>0.85</v>
      </c>
      <c r="U4" s="14">
        <f t="shared" si="1"/>
        <v>0.27333333333333332</v>
      </c>
      <c r="W4" s="4" t="s">
        <v>168</v>
      </c>
      <c r="X4" s="4">
        <f>SUM(L7:L11)</f>
        <v>450</v>
      </c>
      <c r="Y4" s="4">
        <f>SUM(M7:M11)</f>
        <v>205.8</v>
      </c>
      <c r="Z4" s="7">
        <v>1</v>
      </c>
      <c r="AA4" s="14">
        <v>0.85</v>
      </c>
      <c r="AB4" s="14">
        <f t="shared" si="2"/>
        <v>0.45733333333333337</v>
      </c>
    </row>
    <row r="5" spans="1:28" x14ac:dyDescent="0.35">
      <c r="A5" s="8">
        <v>45892</v>
      </c>
      <c r="B5" s="4" t="s">
        <v>82</v>
      </c>
      <c r="C5" s="4" t="s">
        <v>83</v>
      </c>
      <c r="D5" s="4">
        <v>2</v>
      </c>
      <c r="E5" s="9">
        <v>0.54583333333333328</v>
      </c>
      <c r="F5" s="4" t="s">
        <v>86</v>
      </c>
      <c r="G5" s="4" t="s">
        <v>16</v>
      </c>
      <c r="H5" s="4">
        <v>0</v>
      </c>
      <c r="I5" s="4">
        <v>1</v>
      </c>
      <c r="J5" s="4" t="s">
        <v>16</v>
      </c>
      <c r="K5" s="4"/>
      <c r="L5" s="4">
        <f>VLOOKUP(D5,Hoja2!E:F,2,FALSE)</f>
        <v>90</v>
      </c>
      <c r="M5" s="4">
        <f>VLOOKUP(J5,Hoja2!A:C,3,FALSE)</f>
        <v>19.8</v>
      </c>
      <c r="N5" s="7">
        <f t="shared" si="0"/>
        <v>0.22</v>
      </c>
      <c r="P5" s="4" t="s">
        <v>166</v>
      </c>
      <c r="Q5" s="4">
        <f>SUM(L10:L11)</f>
        <v>180</v>
      </c>
      <c r="R5" s="4">
        <f>SUM(M10:M11)</f>
        <v>132</v>
      </c>
      <c r="S5" s="7">
        <v>1</v>
      </c>
      <c r="T5" s="14">
        <v>0.85</v>
      </c>
      <c r="U5" s="14">
        <f t="shared" si="1"/>
        <v>0.73333333333333328</v>
      </c>
      <c r="W5" s="4" t="s">
        <v>169</v>
      </c>
      <c r="X5" s="4">
        <f>SUM(L10:L12)</f>
        <v>270</v>
      </c>
      <c r="Y5" s="4">
        <f>SUM(M10:M12)</f>
        <v>216</v>
      </c>
      <c r="Z5" s="7">
        <v>1</v>
      </c>
      <c r="AA5" s="14">
        <v>0.85</v>
      </c>
      <c r="AB5" s="14">
        <f t="shared" si="2"/>
        <v>0.8</v>
      </c>
    </row>
    <row r="6" spans="1:28" x14ac:dyDescent="0.35">
      <c r="A6" s="8">
        <v>45892</v>
      </c>
      <c r="B6" s="4" t="s">
        <v>82</v>
      </c>
      <c r="C6" s="4" t="s">
        <v>83</v>
      </c>
      <c r="D6" s="4">
        <v>2</v>
      </c>
      <c r="E6" s="9">
        <v>0.55486111111111114</v>
      </c>
      <c r="F6" s="4" t="s">
        <v>88</v>
      </c>
      <c r="G6" s="4" t="s">
        <v>16</v>
      </c>
      <c r="H6" s="4">
        <v>1</v>
      </c>
      <c r="I6" s="4">
        <v>3</v>
      </c>
      <c r="J6" s="4" t="s">
        <v>16</v>
      </c>
      <c r="K6" s="4" t="s">
        <v>39</v>
      </c>
      <c r="L6" s="4">
        <f>VLOOKUP(D6,Hoja2!E:F,2,FALSE)</f>
        <v>90</v>
      </c>
      <c r="M6" s="4">
        <f>VLOOKUP(J6,Hoja2!A:C,3,FALSE)</f>
        <v>19.8</v>
      </c>
      <c r="N6" s="7">
        <f t="shared" si="0"/>
        <v>0.22</v>
      </c>
      <c r="P6" s="4" t="s">
        <v>167</v>
      </c>
      <c r="Q6" s="4">
        <f>SUM(L12)</f>
        <v>90</v>
      </c>
      <c r="R6" s="4">
        <f>SUM(M12)</f>
        <v>84</v>
      </c>
      <c r="S6" s="7">
        <v>1</v>
      </c>
      <c r="T6" s="14">
        <v>0.85</v>
      </c>
      <c r="U6" s="14">
        <f t="shared" si="1"/>
        <v>0.93333333333333335</v>
      </c>
      <c r="W6" s="4" t="s">
        <v>171</v>
      </c>
      <c r="X6" s="4">
        <f>SUM(L12:L14)</f>
        <v>270</v>
      </c>
      <c r="Y6" s="4">
        <f>SUM(M12:M14)</f>
        <v>177</v>
      </c>
      <c r="Z6" s="7">
        <v>1</v>
      </c>
      <c r="AA6" s="14">
        <v>0.85</v>
      </c>
      <c r="AB6" s="14">
        <f t="shared" si="2"/>
        <v>0.65555555555555556</v>
      </c>
    </row>
    <row r="7" spans="1:28" x14ac:dyDescent="0.35">
      <c r="A7" s="8">
        <v>45892</v>
      </c>
      <c r="B7" s="4" t="s">
        <v>82</v>
      </c>
      <c r="C7" s="4" t="s">
        <v>83</v>
      </c>
      <c r="D7" s="4">
        <v>2</v>
      </c>
      <c r="E7" s="9">
        <v>0.5625</v>
      </c>
      <c r="F7" s="4" t="s">
        <v>87</v>
      </c>
      <c r="G7" s="4" t="s">
        <v>16</v>
      </c>
      <c r="H7" s="4">
        <v>2</v>
      </c>
      <c r="I7" s="4">
        <v>0</v>
      </c>
      <c r="J7" s="4" t="s">
        <v>16</v>
      </c>
      <c r="K7" s="4"/>
      <c r="L7" s="4">
        <f>VLOOKUP(D7,Hoja2!E:F,2,FALSE)</f>
        <v>90</v>
      </c>
      <c r="M7" s="4">
        <f>VLOOKUP(J7,Hoja2!A:C,3,FALSE)</f>
        <v>19.8</v>
      </c>
      <c r="N7" s="7">
        <f t="shared" si="0"/>
        <v>0.22</v>
      </c>
      <c r="P7" s="4" t="s">
        <v>170</v>
      </c>
      <c r="Q7" s="4">
        <f>SUM(L13:L14)</f>
        <v>180</v>
      </c>
      <c r="R7" s="4">
        <f>SUM(M13:M14)</f>
        <v>93</v>
      </c>
      <c r="S7" s="7">
        <v>1</v>
      </c>
      <c r="T7" s="14">
        <v>0.85</v>
      </c>
      <c r="U7" s="14">
        <f>R7/Q7</f>
        <v>0.51666666666666672</v>
      </c>
      <c r="W7" s="4" t="s">
        <v>176</v>
      </c>
      <c r="X7" s="4">
        <f>SUM(L13:L15)</f>
        <v>270</v>
      </c>
      <c r="Y7" s="4">
        <f>SUM(M13:M15)</f>
        <v>120</v>
      </c>
      <c r="Z7" s="7">
        <v>1</v>
      </c>
      <c r="AA7" s="14">
        <v>0.85</v>
      </c>
      <c r="AB7" s="14">
        <f t="shared" ref="AB7:AB11" si="3">Y7/X7</f>
        <v>0.44444444444444442</v>
      </c>
    </row>
    <row r="8" spans="1:28" x14ac:dyDescent="0.35">
      <c r="A8" s="8">
        <v>45892</v>
      </c>
      <c r="B8" s="4" t="s">
        <v>82</v>
      </c>
      <c r="C8" s="4" t="s">
        <v>83</v>
      </c>
      <c r="D8" s="4">
        <v>2</v>
      </c>
      <c r="E8" s="9">
        <v>0.57152777777777775</v>
      </c>
      <c r="F8" s="4" t="s">
        <v>89</v>
      </c>
      <c r="G8" s="4">
        <v>2</v>
      </c>
      <c r="H8" s="4">
        <v>0</v>
      </c>
      <c r="I8" s="4">
        <v>3</v>
      </c>
      <c r="J8" s="4">
        <v>2</v>
      </c>
      <c r="K8" s="4"/>
      <c r="L8" s="4">
        <f>VLOOKUP(D8,Hoja2!E:F,2,FALSE)</f>
        <v>90</v>
      </c>
      <c r="M8" s="4">
        <f>VLOOKUP(J8,Hoja2!A:C,3,FALSE)</f>
        <v>27</v>
      </c>
      <c r="N8" s="7">
        <f t="shared" si="0"/>
        <v>0.3</v>
      </c>
      <c r="P8" s="4" t="s">
        <v>172</v>
      </c>
      <c r="Q8" s="4">
        <f>SUM(L15)</f>
        <v>90</v>
      </c>
      <c r="R8" s="4">
        <f>SUM(M15)</f>
        <v>27</v>
      </c>
      <c r="S8" s="7">
        <v>1</v>
      </c>
      <c r="T8" s="14">
        <v>0.85</v>
      </c>
      <c r="U8" s="14">
        <f t="shared" ref="U8:U12" si="4">R8/Q8</f>
        <v>0.3</v>
      </c>
      <c r="W8" s="4" t="s">
        <v>177</v>
      </c>
      <c r="X8" s="4">
        <f>SUM(L15:L17)</f>
        <v>270</v>
      </c>
      <c r="Y8" s="4">
        <f>SUM(M15:M17)</f>
        <v>144</v>
      </c>
      <c r="Z8" s="7">
        <v>1</v>
      </c>
      <c r="AA8" s="14">
        <v>0.85</v>
      </c>
      <c r="AB8" s="14">
        <f t="shared" si="3"/>
        <v>0.53333333333333333</v>
      </c>
    </row>
    <row r="9" spans="1:28" x14ac:dyDescent="0.35">
      <c r="A9" s="8">
        <v>45892</v>
      </c>
      <c r="B9" s="4" t="s">
        <v>82</v>
      </c>
      <c r="C9" s="4" t="s">
        <v>83</v>
      </c>
      <c r="D9" s="4">
        <v>2</v>
      </c>
      <c r="E9" s="9">
        <v>0.57986111111111116</v>
      </c>
      <c r="F9" s="4" t="s">
        <v>90</v>
      </c>
      <c r="G9" s="4">
        <v>2</v>
      </c>
      <c r="H9" s="4">
        <v>0</v>
      </c>
      <c r="I9" s="4">
        <v>3</v>
      </c>
      <c r="J9" s="4">
        <v>2</v>
      </c>
      <c r="K9" s="4"/>
      <c r="L9" s="4">
        <f>VLOOKUP(D9,Hoja2!E:F,2,FALSE)</f>
        <v>90</v>
      </c>
      <c r="M9" s="4">
        <f>VLOOKUP(J9,Hoja2!A:C,3,FALSE)</f>
        <v>27</v>
      </c>
      <c r="N9" s="7">
        <f t="shared" si="0"/>
        <v>0.3</v>
      </c>
      <c r="P9" s="4" t="s">
        <v>173</v>
      </c>
      <c r="Q9" s="4">
        <f>SUM(L16:L18)</f>
        <v>270</v>
      </c>
      <c r="R9" s="4">
        <f>SUM(M16:M18)</f>
        <v>144</v>
      </c>
      <c r="S9" s="7">
        <v>1</v>
      </c>
      <c r="T9" s="14">
        <v>0.85</v>
      </c>
      <c r="U9" s="14">
        <f t="shared" si="4"/>
        <v>0.53333333333333333</v>
      </c>
      <c r="W9" s="4" t="s">
        <v>178</v>
      </c>
      <c r="X9" s="4">
        <f>SUM(L16:L18)</f>
        <v>270</v>
      </c>
      <c r="Y9" s="4">
        <f>SUM(M16:M18)</f>
        <v>144</v>
      </c>
      <c r="Z9" s="7">
        <v>1</v>
      </c>
      <c r="AA9" s="14">
        <v>0.85</v>
      </c>
      <c r="AB9" s="14">
        <f t="shared" si="3"/>
        <v>0.53333333333333333</v>
      </c>
    </row>
    <row r="10" spans="1:28" x14ac:dyDescent="0.35">
      <c r="A10" s="8">
        <v>45892</v>
      </c>
      <c r="B10" s="4" t="s">
        <v>82</v>
      </c>
      <c r="C10" s="4" t="s">
        <v>83</v>
      </c>
      <c r="D10" s="4">
        <v>2</v>
      </c>
      <c r="E10" s="9">
        <v>0.58819444444444446</v>
      </c>
      <c r="F10" s="4" t="s">
        <v>91</v>
      </c>
      <c r="G10" s="4">
        <v>2</v>
      </c>
      <c r="H10" s="4">
        <v>0</v>
      </c>
      <c r="I10" s="4">
        <v>12</v>
      </c>
      <c r="J10" s="4" t="s">
        <v>14</v>
      </c>
      <c r="K10" s="4"/>
      <c r="L10" s="4">
        <f>VLOOKUP(D10,Hoja2!E:F,2,FALSE)</f>
        <v>90</v>
      </c>
      <c r="M10" s="4">
        <f>VLOOKUP(J10,Hoja2!A:C,3,FALSE)</f>
        <v>66</v>
      </c>
      <c r="N10" s="7">
        <f t="shared" si="0"/>
        <v>0.73333333333333328</v>
      </c>
      <c r="P10" s="4" t="s">
        <v>174</v>
      </c>
      <c r="Q10" s="4">
        <f>SUM(L17:L18)</f>
        <v>180</v>
      </c>
      <c r="R10" s="4">
        <f>SUM(M17:M18)</f>
        <v>54</v>
      </c>
      <c r="S10" s="7">
        <v>1</v>
      </c>
      <c r="T10" s="14">
        <v>0.85</v>
      </c>
      <c r="U10" s="14">
        <f t="shared" si="4"/>
        <v>0.3</v>
      </c>
      <c r="W10" s="4" t="s">
        <v>179</v>
      </c>
      <c r="X10" s="4">
        <f>SUM(L17:L20)</f>
        <v>360</v>
      </c>
      <c r="Y10" s="4">
        <f>SUM(M17:M20)</f>
        <v>108</v>
      </c>
      <c r="Z10" s="7">
        <v>1</v>
      </c>
      <c r="AA10" s="14">
        <v>0.85</v>
      </c>
      <c r="AB10" s="14">
        <f t="shared" si="3"/>
        <v>0.3</v>
      </c>
    </row>
    <row r="11" spans="1:28" x14ac:dyDescent="0.35">
      <c r="A11" s="8">
        <v>45892</v>
      </c>
      <c r="B11" s="4" t="s">
        <v>82</v>
      </c>
      <c r="C11" s="4" t="s">
        <v>83</v>
      </c>
      <c r="D11" s="4">
        <v>2</v>
      </c>
      <c r="E11" s="9">
        <v>0.59652777777777777</v>
      </c>
      <c r="F11" s="4" t="s">
        <v>92</v>
      </c>
      <c r="G11" s="4" t="s">
        <v>14</v>
      </c>
      <c r="H11" s="4">
        <v>0</v>
      </c>
      <c r="I11" s="4">
        <v>0</v>
      </c>
      <c r="J11" s="4" t="s">
        <v>14</v>
      </c>
      <c r="K11" s="4"/>
      <c r="L11" s="4">
        <f>VLOOKUP(D11,Hoja2!E:F,2,FALSE)</f>
        <v>90</v>
      </c>
      <c r="M11" s="4">
        <f>VLOOKUP(J11,Hoja2!A:C,3,FALSE)</f>
        <v>66</v>
      </c>
      <c r="N11" s="7">
        <f t="shared" si="0"/>
        <v>0.73333333333333328</v>
      </c>
      <c r="P11" s="4" t="s">
        <v>175</v>
      </c>
      <c r="Q11" s="4">
        <f>SUM(L19:L20)</f>
        <v>180</v>
      </c>
      <c r="R11" s="4">
        <f>SUM(M19:M20)</f>
        <v>54</v>
      </c>
      <c r="S11" s="7">
        <v>1</v>
      </c>
      <c r="T11" s="14">
        <v>0.85</v>
      </c>
      <c r="U11" s="14">
        <f t="shared" si="4"/>
        <v>0.3</v>
      </c>
      <c r="W11" s="4" t="s">
        <v>181</v>
      </c>
      <c r="X11" s="4">
        <f>SUM(L19:L22)</f>
        <v>360</v>
      </c>
      <c r="Y11" s="4">
        <f>SUM(M19:M22)</f>
        <v>147</v>
      </c>
      <c r="Z11" s="7">
        <v>1</v>
      </c>
      <c r="AA11" s="14">
        <v>0.85</v>
      </c>
      <c r="AB11" s="14">
        <f t="shared" si="3"/>
        <v>0.40833333333333333</v>
      </c>
    </row>
    <row r="12" spans="1:28" x14ac:dyDescent="0.35">
      <c r="A12" s="8">
        <v>45892</v>
      </c>
      <c r="B12" s="4" t="s">
        <v>82</v>
      </c>
      <c r="C12" s="4" t="s">
        <v>83</v>
      </c>
      <c r="D12" s="4">
        <v>2</v>
      </c>
      <c r="E12" s="9">
        <v>0.60902777777777772</v>
      </c>
      <c r="F12" s="4" t="s">
        <v>18</v>
      </c>
      <c r="G12" s="4" t="s">
        <v>13</v>
      </c>
      <c r="H12" s="4">
        <v>0</v>
      </c>
      <c r="I12" s="4">
        <v>10</v>
      </c>
      <c r="J12" s="10">
        <v>5</v>
      </c>
      <c r="K12" s="4"/>
      <c r="L12" s="4">
        <f>VLOOKUP(D12,Hoja2!E:F,2,FALSE)</f>
        <v>90</v>
      </c>
      <c r="M12" s="4">
        <f>VLOOKUP(J12,Hoja2!A:C,3,FALSE)</f>
        <v>84</v>
      </c>
      <c r="N12" s="7">
        <f t="shared" si="0"/>
        <v>0.93333333333333335</v>
      </c>
      <c r="P12" s="4" t="s">
        <v>180</v>
      </c>
      <c r="Q12" s="4">
        <f>SUM(L21:L22)</f>
        <v>180</v>
      </c>
      <c r="R12" s="4">
        <f>SUM(M21:M22)</f>
        <v>93</v>
      </c>
      <c r="S12" s="7">
        <v>1</v>
      </c>
      <c r="T12" s="14">
        <v>0.85</v>
      </c>
      <c r="U12" s="14">
        <f t="shared" si="4"/>
        <v>0.51666666666666672</v>
      </c>
    </row>
    <row r="13" spans="1:28" x14ac:dyDescent="0.35">
      <c r="A13" s="8">
        <v>45892</v>
      </c>
      <c r="B13" s="4" t="s">
        <v>82</v>
      </c>
      <c r="C13" s="4" t="s">
        <v>83</v>
      </c>
      <c r="D13" s="4">
        <v>2</v>
      </c>
      <c r="E13" s="9">
        <v>0.62708333333333333</v>
      </c>
      <c r="F13" s="4" t="s">
        <v>93</v>
      </c>
      <c r="G13" s="4" t="s">
        <v>12</v>
      </c>
      <c r="H13" s="4">
        <v>0</v>
      </c>
      <c r="I13" s="4">
        <v>0</v>
      </c>
      <c r="J13" s="4" t="s">
        <v>12</v>
      </c>
      <c r="K13" s="4"/>
      <c r="L13" s="4">
        <f>VLOOKUP(D13,Hoja2!E:F,2,FALSE)</f>
        <v>90</v>
      </c>
      <c r="M13" s="4">
        <f>VLOOKUP(J13,Hoja2!A:C,3,FALSE)</f>
        <v>66</v>
      </c>
      <c r="N13" s="7">
        <f t="shared" si="0"/>
        <v>0.73333333333333328</v>
      </c>
    </row>
    <row r="14" spans="1:28" x14ac:dyDescent="0.35">
      <c r="A14" s="8">
        <v>45892</v>
      </c>
      <c r="B14" s="4" t="s">
        <v>82</v>
      </c>
      <c r="C14" s="4" t="s">
        <v>83</v>
      </c>
      <c r="D14" s="4">
        <v>2</v>
      </c>
      <c r="E14" s="9">
        <v>0.63402777777777775</v>
      </c>
      <c r="F14" s="4" t="s">
        <v>94</v>
      </c>
      <c r="G14" s="4">
        <v>2</v>
      </c>
      <c r="H14" s="4">
        <v>0</v>
      </c>
      <c r="I14" s="4">
        <v>5</v>
      </c>
      <c r="J14" s="4">
        <v>2</v>
      </c>
      <c r="K14" s="4"/>
      <c r="L14" s="4">
        <f>VLOOKUP(D14,Hoja2!E:F,2,FALSE)</f>
        <v>90</v>
      </c>
      <c r="M14" s="4">
        <f>VLOOKUP(J14,Hoja2!A:C,3,FALSE)</f>
        <v>27</v>
      </c>
      <c r="N14" s="7">
        <f t="shared" si="0"/>
        <v>0.3</v>
      </c>
    </row>
    <row r="15" spans="1:28" x14ac:dyDescent="0.35">
      <c r="A15" s="8">
        <v>45892</v>
      </c>
      <c r="B15" s="4" t="s">
        <v>82</v>
      </c>
      <c r="C15" s="4" t="s">
        <v>83</v>
      </c>
      <c r="D15" s="4">
        <v>2</v>
      </c>
      <c r="E15" s="9">
        <v>0.65069444444444446</v>
      </c>
      <c r="F15" s="4" t="s">
        <v>95</v>
      </c>
      <c r="G15" s="4">
        <v>2</v>
      </c>
      <c r="H15" s="4">
        <v>1</v>
      </c>
      <c r="I15" s="4">
        <v>3</v>
      </c>
      <c r="J15" s="4">
        <v>2</v>
      </c>
      <c r="K15" s="4"/>
      <c r="L15" s="4">
        <f>VLOOKUP(D15,Hoja2!E:F,2,FALSE)</f>
        <v>90</v>
      </c>
      <c r="M15" s="4">
        <f>VLOOKUP(J15,Hoja2!A:C,3,FALSE)</f>
        <v>27</v>
      </c>
      <c r="N15" s="7">
        <f t="shared" si="0"/>
        <v>0.3</v>
      </c>
    </row>
    <row r="16" spans="1:28" x14ac:dyDescent="0.35">
      <c r="A16" s="8">
        <v>45892</v>
      </c>
      <c r="B16" s="4" t="s">
        <v>82</v>
      </c>
      <c r="C16" s="4" t="s">
        <v>83</v>
      </c>
      <c r="D16" s="4">
        <v>2</v>
      </c>
      <c r="E16" s="9">
        <v>0.67847222222222225</v>
      </c>
      <c r="F16" s="4" t="s">
        <v>96</v>
      </c>
      <c r="G16" s="4" t="s">
        <v>17</v>
      </c>
      <c r="H16" s="4">
        <v>0</v>
      </c>
      <c r="I16" s="4">
        <v>0</v>
      </c>
      <c r="J16" s="4" t="s">
        <v>17</v>
      </c>
      <c r="K16" s="4"/>
      <c r="L16" s="4">
        <f>VLOOKUP(D16,Hoja2!E:F,2,FALSE)</f>
        <v>90</v>
      </c>
      <c r="M16" s="4">
        <f>VLOOKUP(J16,Hoja2!A:C,3,FALSE)</f>
        <v>90</v>
      </c>
      <c r="N16" s="7">
        <f t="shared" si="0"/>
        <v>1</v>
      </c>
    </row>
    <row r="17" spans="1:14" x14ac:dyDescent="0.35">
      <c r="A17" s="8">
        <v>45892</v>
      </c>
      <c r="B17" s="4" t="s">
        <v>82</v>
      </c>
      <c r="C17" s="4" t="s">
        <v>83</v>
      </c>
      <c r="D17" s="4">
        <v>2</v>
      </c>
      <c r="E17" s="9">
        <v>0.68819444444444444</v>
      </c>
      <c r="F17" s="4" t="s">
        <v>97</v>
      </c>
      <c r="G17" s="4">
        <v>2</v>
      </c>
      <c r="H17" s="4">
        <v>0</v>
      </c>
      <c r="I17" s="4">
        <v>3</v>
      </c>
      <c r="J17" s="4">
        <v>2</v>
      </c>
      <c r="K17" s="4"/>
      <c r="L17" s="4">
        <f>VLOOKUP(D17,Hoja2!E:F,2,FALSE)</f>
        <v>90</v>
      </c>
      <c r="M17" s="4">
        <f>VLOOKUP(J17,Hoja2!A:C,3,FALSE)</f>
        <v>27</v>
      </c>
      <c r="N17" s="7">
        <f t="shared" si="0"/>
        <v>0.3</v>
      </c>
    </row>
    <row r="18" spans="1:14" x14ac:dyDescent="0.35">
      <c r="A18" s="8">
        <v>45892</v>
      </c>
      <c r="B18" s="4" t="s">
        <v>82</v>
      </c>
      <c r="C18" s="4" t="s">
        <v>83</v>
      </c>
      <c r="D18" s="4">
        <v>2</v>
      </c>
      <c r="E18" s="9">
        <v>0.70347222222222228</v>
      </c>
      <c r="F18" s="4" t="s">
        <v>98</v>
      </c>
      <c r="G18" s="4">
        <v>2</v>
      </c>
      <c r="H18" s="4">
        <v>0</v>
      </c>
      <c r="I18" s="4">
        <v>0</v>
      </c>
      <c r="J18" s="4">
        <v>2</v>
      </c>
      <c r="K18" s="4"/>
      <c r="L18" s="4">
        <f>VLOOKUP(D18,Hoja2!E:F,2,FALSE)</f>
        <v>90</v>
      </c>
      <c r="M18" s="4">
        <f>VLOOKUP(J18,Hoja2!A:C,3,FALSE)</f>
        <v>27</v>
      </c>
      <c r="N18" s="7">
        <f t="shared" si="0"/>
        <v>0.3</v>
      </c>
    </row>
    <row r="19" spans="1:14" x14ac:dyDescent="0.35">
      <c r="A19" s="8">
        <v>45892</v>
      </c>
      <c r="B19" s="4" t="s">
        <v>82</v>
      </c>
      <c r="C19" s="4" t="s">
        <v>83</v>
      </c>
      <c r="D19" s="4">
        <v>2</v>
      </c>
      <c r="E19" s="9">
        <v>0.71597222222222223</v>
      </c>
      <c r="F19" s="4" t="s">
        <v>19</v>
      </c>
      <c r="G19" s="4">
        <v>2</v>
      </c>
      <c r="H19" s="4">
        <v>0</v>
      </c>
      <c r="I19" s="4">
        <v>7</v>
      </c>
      <c r="J19" s="4">
        <v>2</v>
      </c>
      <c r="K19" s="4"/>
      <c r="L19" s="4">
        <f>VLOOKUP(D19,Hoja2!E:F,2,FALSE)</f>
        <v>90</v>
      </c>
      <c r="M19" s="4">
        <f>VLOOKUP(J19,Hoja2!A:C,3,FALSE)</f>
        <v>27</v>
      </c>
      <c r="N19" s="7">
        <f t="shared" si="0"/>
        <v>0.3</v>
      </c>
    </row>
    <row r="20" spans="1:14" x14ac:dyDescent="0.35">
      <c r="A20" s="8">
        <v>45892</v>
      </c>
      <c r="B20" s="4" t="s">
        <v>82</v>
      </c>
      <c r="C20" s="4" t="s">
        <v>83</v>
      </c>
      <c r="D20" s="4">
        <v>2</v>
      </c>
      <c r="E20" s="9">
        <v>0.72222222222222221</v>
      </c>
      <c r="F20" s="4" t="s">
        <v>99</v>
      </c>
      <c r="G20" s="4">
        <v>2</v>
      </c>
      <c r="H20" s="4">
        <v>1</v>
      </c>
      <c r="I20" s="4">
        <v>3</v>
      </c>
      <c r="J20" s="4">
        <v>2</v>
      </c>
      <c r="K20" s="4"/>
      <c r="L20" s="4">
        <f>VLOOKUP(D20,Hoja2!E:F,2,FALSE)</f>
        <v>90</v>
      </c>
      <c r="M20" s="4">
        <f>VLOOKUP(J20,Hoja2!A:C,3,FALSE)</f>
        <v>27</v>
      </c>
      <c r="N20" s="7">
        <f t="shared" si="0"/>
        <v>0.3</v>
      </c>
    </row>
    <row r="21" spans="1:14" x14ac:dyDescent="0.35">
      <c r="A21" s="8">
        <v>45892</v>
      </c>
      <c r="B21" s="4" t="s">
        <v>82</v>
      </c>
      <c r="C21" s="4" t="s">
        <v>83</v>
      </c>
      <c r="D21" s="4">
        <v>2</v>
      </c>
      <c r="E21" s="9">
        <v>0.73124999999999996</v>
      </c>
      <c r="F21" s="4" t="s">
        <v>100</v>
      </c>
      <c r="G21" s="4">
        <v>2</v>
      </c>
      <c r="H21" s="4">
        <v>0</v>
      </c>
      <c r="I21" s="4">
        <v>0</v>
      </c>
      <c r="J21" s="4">
        <v>2</v>
      </c>
      <c r="K21" s="4"/>
      <c r="L21" s="4">
        <f>VLOOKUP(D21,Hoja2!E:F,2,FALSE)</f>
        <v>90</v>
      </c>
      <c r="M21" s="4">
        <f>VLOOKUP(J21,Hoja2!A:C,3,FALSE)</f>
        <v>27</v>
      </c>
      <c r="N21" s="7">
        <f t="shared" si="0"/>
        <v>0.3</v>
      </c>
    </row>
    <row r="22" spans="1:14" x14ac:dyDescent="0.35">
      <c r="A22" s="8">
        <v>45892</v>
      </c>
      <c r="B22" s="4" t="s">
        <v>82</v>
      </c>
      <c r="C22" s="4" t="s">
        <v>83</v>
      </c>
      <c r="D22" s="4">
        <v>2</v>
      </c>
      <c r="E22" s="9">
        <v>0.74722222222222223</v>
      </c>
      <c r="F22" s="4" t="s">
        <v>101</v>
      </c>
      <c r="G22" s="4" t="s">
        <v>12</v>
      </c>
      <c r="H22" s="4">
        <v>0</v>
      </c>
      <c r="I22" s="4">
        <v>0</v>
      </c>
      <c r="J22" s="4" t="s">
        <v>12</v>
      </c>
      <c r="K22" s="4"/>
      <c r="L22" s="4">
        <f>VLOOKUP(D22,Hoja2!E:F,2,FALSE)</f>
        <v>90</v>
      </c>
      <c r="M22" s="4">
        <f>VLOOKUP(J22,Hoja2!A:C,3,FALSE)</f>
        <v>66</v>
      </c>
      <c r="N22" s="7">
        <f t="shared" si="0"/>
        <v>0.73333333333333328</v>
      </c>
    </row>
    <row r="23" spans="1:14" x14ac:dyDescent="0.35">
      <c r="A23" s="2"/>
    </row>
    <row r="24" spans="1:14" x14ac:dyDescent="0.35">
      <c r="A24" s="2"/>
    </row>
  </sheetData>
  <conditionalFormatting sqref="N2:N22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BFD6B-8633-4A04-9EB1-F782D84C02E4}">
  <dimension ref="A1:AB29"/>
  <sheetViews>
    <sheetView topLeftCell="R1" zoomScale="70" zoomScaleNormal="70" workbookViewId="0">
      <selection activeCell="AH26" sqref="AH26"/>
    </sheetView>
  </sheetViews>
  <sheetFormatPr baseColWidth="10" defaultRowHeight="14.5" x14ac:dyDescent="0.35"/>
  <cols>
    <col min="1" max="2" width="10.90625" style="1"/>
    <col min="3" max="3" width="8.26953125" style="1" customWidth="1"/>
    <col min="4" max="4" width="6.54296875" style="1" customWidth="1"/>
    <col min="5" max="5" width="7.36328125" style="1" customWidth="1"/>
    <col min="6" max="6" width="9.08984375" style="1" customWidth="1"/>
    <col min="7" max="7" width="8.90625" style="1" customWidth="1"/>
    <col min="8" max="8" width="7.81640625" style="1" customWidth="1"/>
    <col min="9" max="9" width="7.453125" style="1" customWidth="1"/>
    <col min="10" max="10" width="8.36328125" style="1" customWidth="1"/>
    <col min="11" max="11" width="12.26953125" style="1" customWidth="1"/>
    <col min="12" max="12" width="8" customWidth="1"/>
    <col min="13" max="13" width="7.26953125" customWidth="1"/>
    <col min="14" max="14" width="8" customWidth="1"/>
  </cols>
  <sheetData>
    <row r="1" spans="1:28" s="11" customFormat="1" ht="39" x14ac:dyDescent="0.3">
      <c r="A1" s="12" t="s">
        <v>0</v>
      </c>
      <c r="B1" s="12" t="s">
        <v>15</v>
      </c>
      <c r="C1" s="12" t="s">
        <v>1</v>
      </c>
      <c r="D1" s="12" t="s">
        <v>8</v>
      </c>
      <c r="E1" s="12" t="s">
        <v>9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3" t="s">
        <v>128</v>
      </c>
      <c r="M1" s="13" t="s">
        <v>132</v>
      </c>
      <c r="N1" s="13" t="s">
        <v>133</v>
      </c>
      <c r="P1" s="15" t="s">
        <v>134</v>
      </c>
      <c r="Q1" s="15" t="s">
        <v>135</v>
      </c>
      <c r="R1" s="15" t="s">
        <v>136</v>
      </c>
      <c r="S1" s="16">
        <v>1</v>
      </c>
      <c r="T1" s="15" t="s">
        <v>137</v>
      </c>
      <c r="U1" s="15" t="s">
        <v>138</v>
      </c>
      <c r="W1" s="15" t="s">
        <v>134</v>
      </c>
      <c r="X1" s="15" t="s">
        <v>135</v>
      </c>
      <c r="Y1" s="15" t="s">
        <v>136</v>
      </c>
      <c r="Z1" s="16">
        <v>1</v>
      </c>
      <c r="AA1" s="15" t="s">
        <v>137</v>
      </c>
      <c r="AB1" s="15" t="s">
        <v>138</v>
      </c>
    </row>
    <row r="2" spans="1:28" x14ac:dyDescent="0.35">
      <c r="A2" s="8">
        <v>45892</v>
      </c>
      <c r="B2" s="4" t="s">
        <v>102</v>
      </c>
      <c r="C2" s="4" t="s">
        <v>103</v>
      </c>
      <c r="D2" s="4">
        <v>2</v>
      </c>
      <c r="E2" s="9">
        <v>0.62638888888888888</v>
      </c>
      <c r="F2" s="4" t="s">
        <v>104</v>
      </c>
      <c r="G2" s="4">
        <v>3</v>
      </c>
      <c r="H2" s="4">
        <v>0</v>
      </c>
      <c r="I2" s="4">
        <v>0</v>
      </c>
      <c r="J2" s="4">
        <v>3</v>
      </c>
      <c r="K2" s="4"/>
      <c r="L2" s="4">
        <f>VLOOKUP(D2,Hoja2!E:F,2,FALSE)</f>
        <v>90</v>
      </c>
      <c r="M2" s="4">
        <f>VLOOKUP(J2,Hoja2!A:C,3,FALSE)</f>
        <v>54</v>
      </c>
      <c r="N2" s="7">
        <f t="shared" ref="N2:N27" si="0">M2/L2</f>
        <v>0.6</v>
      </c>
      <c r="P2" s="4" t="s">
        <v>170</v>
      </c>
      <c r="Q2" s="4">
        <f>SUM(L2:L3)</f>
        <v>180</v>
      </c>
      <c r="R2" s="4">
        <f>SUM(M2:M3)</f>
        <v>73.8</v>
      </c>
      <c r="S2" s="7">
        <v>1</v>
      </c>
      <c r="T2" s="14">
        <v>0.85</v>
      </c>
      <c r="U2" s="14">
        <f>R2/Q2</f>
        <v>0.41</v>
      </c>
      <c r="W2" s="4" t="s">
        <v>176</v>
      </c>
      <c r="X2" s="4">
        <f>SUM(L2:L6)</f>
        <v>450</v>
      </c>
      <c r="Y2" s="4">
        <f>SUM(M2:M6)</f>
        <v>100.8</v>
      </c>
      <c r="Z2" s="7">
        <v>1</v>
      </c>
      <c r="AA2" s="14">
        <v>0.85</v>
      </c>
      <c r="AB2" s="14">
        <f t="shared" ref="AB2:AB12" si="1">Y2/X2</f>
        <v>0.224</v>
      </c>
    </row>
    <row r="3" spans="1:28" x14ac:dyDescent="0.35">
      <c r="A3" s="8">
        <v>45892</v>
      </c>
      <c r="B3" s="4" t="s">
        <v>102</v>
      </c>
      <c r="C3" s="4" t="s">
        <v>103</v>
      </c>
      <c r="D3" s="4">
        <v>2</v>
      </c>
      <c r="E3" s="9">
        <v>0.63611111111111107</v>
      </c>
      <c r="F3" s="4" t="s">
        <v>105</v>
      </c>
      <c r="G3" s="4" t="s">
        <v>16</v>
      </c>
      <c r="H3" s="4">
        <v>0</v>
      </c>
      <c r="I3" s="4">
        <v>0</v>
      </c>
      <c r="J3" s="4" t="s">
        <v>16</v>
      </c>
      <c r="K3" s="4"/>
      <c r="L3" s="4">
        <f>VLOOKUP(D3,Hoja2!E:F,2,FALSE)</f>
        <v>90</v>
      </c>
      <c r="M3" s="4">
        <f>VLOOKUP(J3,Hoja2!A:C,3,FALSE)</f>
        <v>19.8</v>
      </c>
      <c r="N3" s="7">
        <f t="shared" si="0"/>
        <v>0.22</v>
      </c>
      <c r="P3" s="4" t="s">
        <v>172</v>
      </c>
      <c r="Q3" s="4">
        <f>SUM(L4:L6)</f>
        <v>270</v>
      </c>
      <c r="R3" s="4">
        <f>SUM(M4:M6)</f>
        <v>27</v>
      </c>
      <c r="S3" s="7">
        <v>1</v>
      </c>
      <c r="T3" s="14">
        <v>0.85</v>
      </c>
      <c r="U3" s="14">
        <f t="shared" ref="U3:U7" si="2">R3/Q3</f>
        <v>0.1</v>
      </c>
      <c r="W3" s="4" t="s">
        <v>177</v>
      </c>
      <c r="X3" s="4">
        <f>SUM(L4:L6)</f>
        <v>270</v>
      </c>
      <c r="Y3" s="4">
        <f>SUM(M4:M6)</f>
        <v>27</v>
      </c>
      <c r="Z3" s="7">
        <v>1</v>
      </c>
      <c r="AA3" s="14">
        <v>0.85</v>
      </c>
      <c r="AB3" s="14">
        <f t="shared" si="1"/>
        <v>0.1</v>
      </c>
    </row>
    <row r="4" spans="1:28" x14ac:dyDescent="0.35">
      <c r="A4" s="8">
        <v>45892</v>
      </c>
      <c r="B4" s="4" t="s">
        <v>102</v>
      </c>
      <c r="C4" s="4" t="s">
        <v>103</v>
      </c>
      <c r="D4" s="4">
        <v>2</v>
      </c>
      <c r="E4" s="9">
        <v>0.64583333333333337</v>
      </c>
      <c r="F4" s="4" t="s">
        <v>106</v>
      </c>
      <c r="G4" s="4" t="s">
        <v>11</v>
      </c>
      <c r="H4" s="4">
        <v>1</v>
      </c>
      <c r="I4" s="4">
        <v>0</v>
      </c>
      <c r="J4" s="4" t="s">
        <v>11</v>
      </c>
      <c r="K4" s="4" t="s">
        <v>36</v>
      </c>
      <c r="L4" s="4">
        <f>VLOOKUP(D4,Hoja2!E:F,2,FALSE)</f>
        <v>90</v>
      </c>
      <c r="M4" s="4">
        <f>VLOOKUP(J4,Hoja2!A:C,3,FALSE)</f>
        <v>9</v>
      </c>
      <c r="N4" s="7">
        <f t="shared" si="0"/>
        <v>0.1</v>
      </c>
      <c r="P4" s="4" t="s">
        <v>173</v>
      </c>
      <c r="Q4" s="4">
        <v>0</v>
      </c>
      <c r="R4" s="4">
        <v>1</v>
      </c>
      <c r="S4" s="7">
        <v>1</v>
      </c>
      <c r="T4" s="14">
        <v>0.85</v>
      </c>
      <c r="U4" s="14" t="s">
        <v>187</v>
      </c>
      <c r="W4" s="4" t="s">
        <v>178</v>
      </c>
      <c r="X4" s="4">
        <f>SUM(L7:L8)</f>
        <v>180</v>
      </c>
      <c r="Y4" s="4">
        <f>SUM(M7:M8)</f>
        <v>93</v>
      </c>
      <c r="Z4" s="7">
        <v>1</v>
      </c>
      <c r="AA4" s="14">
        <v>0.85</v>
      </c>
      <c r="AB4" s="14">
        <f t="shared" si="1"/>
        <v>0.51666666666666672</v>
      </c>
    </row>
    <row r="5" spans="1:28" x14ac:dyDescent="0.35">
      <c r="A5" s="8">
        <v>45892</v>
      </c>
      <c r="B5" s="4" t="s">
        <v>102</v>
      </c>
      <c r="C5" s="4" t="s">
        <v>103</v>
      </c>
      <c r="D5" s="4">
        <v>2</v>
      </c>
      <c r="E5" s="9">
        <v>0.65277777777777779</v>
      </c>
      <c r="F5" s="4" t="s">
        <v>107</v>
      </c>
      <c r="G5" s="4" t="s">
        <v>11</v>
      </c>
      <c r="H5" s="4">
        <v>0</v>
      </c>
      <c r="I5" s="4">
        <v>0</v>
      </c>
      <c r="J5" s="4" t="s">
        <v>11</v>
      </c>
      <c r="K5" s="4"/>
      <c r="L5" s="4">
        <f>VLOOKUP(D5,Hoja2!E:F,2,FALSE)</f>
        <v>90</v>
      </c>
      <c r="M5" s="4">
        <f>VLOOKUP(J5,Hoja2!A:C,3,FALSE)</f>
        <v>9</v>
      </c>
      <c r="N5" s="7">
        <f t="shared" si="0"/>
        <v>0.1</v>
      </c>
      <c r="P5" s="4" t="s">
        <v>174</v>
      </c>
      <c r="Q5" s="4">
        <f>SUM(L7:L8)</f>
        <v>180</v>
      </c>
      <c r="R5" s="4">
        <f>SUM(M7:M8)</f>
        <v>93</v>
      </c>
      <c r="S5" s="7">
        <v>1</v>
      </c>
      <c r="T5" s="14">
        <v>0.85</v>
      </c>
      <c r="U5" s="14">
        <f t="shared" si="2"/>
        <v>0.51666666666666672</v>
      </c>
      <c r="W5" s="4" t="s">
        <v>179</v>
      </c>
      <c r="X5" s="4">
        <f>SUM(L7:L10)</f>
        <v>360</v>
      </c>
      <c r="Y5" s="4">
        <f>SUM(M7:M10)</f>
        <v>111</v>
      </c>
      <c r="Z5" s="7">
        <v>1</v>
      </c>
      <c r="AA5" s="14">
        <v>0.85</v>
      </c>
      <c r="AB5" s="14">
        <f t="shared" si="1"/>
        <v>0.30833333333333335</v>
      </c>
    </row>
    <row r="6" spans="1:28" x14ac:dyDescent="0.35">
      <c r="A6" s="8">
        <v>45892</v>
      </c>
      <c r="B6" s="4" t="s">
        <v>102</v>
      </c>
      <c r="C6" s="4" t="s">
        <v>103</v>
      </c>
      <c r="D6" s="4">
        <v>2</v>
      </c>
      <c r="E6" s="9">
        <v>0.6645833333333333</v>
      </c>
      <c r="F6" s="4" t="s">
        <v>108</v>
      </c>
      <c r="G6" s="4" t="s">
        <v>11</v>
      </c>
      <c r="H6" s="4">
        <v>0</v>
      </c>
      <c r="I6" s="4">
        <v>0</v>
      </c>
      <c r="J6" s="4" t="s">
        <v>11</v>
      </c>
      <c r="K6" s="4"/>
      <c r="L6" s="4">
        <f>VLOOKUP(D6,Hoja2!E:F,2,FALSE)</f>
        <v>90</v>
      </c>
      <c r="M6" s="4">
        <f>VLOOKUP(J6,Hoja2!A:C,3,FALSE)</f>
        <v>9</v>
      </c>
      <c r="N6" s="7">
        <f t="shared" si="0"/>
        <v>0.1</v>
      </c>
      <c r="P6" s="4" t="s">
        <v>175</v>
      </c>
      <c r="Q6" s="4">
        <f>SUM(L9:L10)</f>
        <v>180</v>
      </c>
      <c r="R6" s="4">
        <f>SUM(M9:M10)</f>
        <v>18</v>
      </c>
      <c r="S6" s="7">
        <v>1</v>
      </c>
      <c r="T6" s="14">
        <v>0.85</v>
      </c>
      <c r="U6" s="14">
        <f t="shared" si="2"/>
        <v>0.1</v>
      </c>
      <c r="W6" s="4" t="s">
        <v>181</v>
      </c>
      <c r="X6" s="4">
        <f>SUM(L9:L13)</f>
        <v>450</v>
      </c>
      <c r="Y6" s="4">
        <f>SUM(M9:M13)</f>
        <v>66.599999999999994</v>
      </c>
      <c r="Z6" s="7">
        <v>1</v>
      </c>
      <c r="AA6" s="14">
        <v>0.85</v>
      </c>
      <c r="AB6" s="14">
        <f t="shared" si="1"/>
        <v>0.14799999999999999</v>
      </c>
    </row>
    <row r="7" spans="1:28" x14ac:dyDescent="0.35">
      <c r="A7" s="8">
        <v>45892</v>
      </c>
      <c r="B7" s="4" t="s">
        <v>102</v>
      </c>
      <c r="C7" s="4" t="s">
        <v>103</v>
      </c>
      <c r="D7" s="4">
        <v>2</v>
      </c>
      <c r="E7" s="9">
        <v>0.69097222222222221</v>
      </c>
      <c r="F7" s="4" t="s">
        <v>109</v>
      </c>
      <c r="G7" s="4" t="s">
        <v>12</v>
      </c>
      <c r="H7" s="4">
        <v>1</v>
      </c>
      <c r="I7" s="4">
        <v>0</v>
      </c>
      <c r="J7" s="4" t="s">
        <v>12</v>
      </c>
      <c r="K7" s="4"/>
      <c r="L7" s="4">
        <f>VLOOKUP(D7,Hoja2!E:F,2,FALSE)</f>
        <v>90</v>
      </c>
      <c r="M7" s="4">
        <f>VLOOKUP(J7,Hoja2!A:C,3,FALSE)</f>
        <v>66</v>
      </c>
      <c r="N7" s="7">
        <f t="shared" si="0"/>
        <v>0.73333333333333328</v>
      </c>
      <c r="P7" s="4" t="s">
        <v>180</v>
      </c>
      <c r="Q7" s="4">
        <f>SUM(L11:L13)</f>
        <v>270</v>
      </c>
      <c r="R7" s="4">
        <f>SUM(M11:M13)</f>
        <v>48.6</v>
      </c>
      <c r="S7" s="7">
        <v>1</v>
      </c>
      <c r="T7" s="14">
        <v>0.85</v>
      </c>
      <c r="U7" s="14">
        <f t="shared" si="2"/>
        <v>0.18</v>
      </c>
      <c r="W7" s="4" t="s">
        <v>184</v>
      </c>
      <c r="X7" s="4">
        <f>SUM(L11:L15)</f>
        <v>450</v>
      </c>
      <c r="Y7" s="4">
        <f>SUM(M11:M15)</f>
        <v>77.400000000000006</v>
      </c>
      <c r="Z7" s="7">
        <v>1</v>
      </c>
      <c r="AA7" s="14">
        <v>0.85</v>
      </c>
      <c r="AB7" s="14">
        <f t="shared" si="1"/>
        <v>0.17200000000000001</v>
      </c>
    </row>
    <row r="8" spans="1:28" x14ac:dyDescent="0.35">
      <c r="A8" s="8">
        <v>45892</v>
      </c>
      <c r="B8" s="4" t="s">
        <v>102</v>
      </c>
      <c r="C8" s="4" t="s">
        <v>103</v>
      </c>
      <c r="D8" s="4">
        <v>2</v>
      </c>
      <c r="E8" s="9">
        <v>0.70416666666666672</v>
      </c>
      <c r="F8" s="4" t="s">
        <v>110</v>
      </c>
      <c r="G8" s="4">
        <v>2</v>
      </c>
      <c r="H8" s="4">
        <v>0</v>
      </c>
      <c r="I8" s="4">
        <v>2</v>
      </c>
      <c r="J8" s="4">
        <v>2</v>
      </c>
      <c r="K8" s="4"/>
      <c r="L8" s="4">
        <f>VLOOKUP(D8,Hoja2!E:F,2,FALSE)</f>
        <v>90</v>
      </c>
      <c r="M8" s="4">
        <f>VLOOKUP(J8,Hoja2!A:C,3,FALSE)</f>
        <v>27</v>
      </c>
      <c r="N8" s="7">
        <f t="shared" si="0"/>
        <v>0.3</v>
      </c>
      <c r="P8" s="4" t="s">
        <v>183</v>
      </c>
      <c r="Q8" s="4">
        <f>SUM(L14:L15)</f>
        <v>180</v>
      </c>
      <c r="R8" s="4">
        <f>SUM(M14:M15)</f>
        <v>28.8</v>
      </c>
      <c r="S8" s="7">
        <v>1</v>
      </c>
      <c r="T8" s="14">
        <v>0.85</v>
      </c>
      <c r="U8" s="14">
        <f t="shared" ref="U8:U13" si="3">R8/Q8</f>
        <v>0.16</v>
      </c>
      <c r="W8" s="4" t="s">
        <v>185</v>
      </c>
      <c r="X8" s="4">
        <f>SUM(L14:L18)</f>
        <v>450</v>
      </c>
      <c r="Y8" s="4">
        <f>SUM(M14:M18)</f>
        <v>73.8</v>
      </c>
      <c r="Z8" s="7">
        <v>1</v>
      </c>
      <c r="AA8" s="14">
        <v>0.85</v>
      </c>
      <c r="AB8" s="14">
        <f t="shared" si="1"/>
        <v>0.16400000000000001</v>
      </c>
    </row>
    <row r="9" spans="1:28" x14ac:dyDescent="0.35">
      <c r="A9" s="8">
        <v>45892</v>
      </c>
      <c r="B9" s="4" t="s">
        <v>102</v>
      </c>
      <c r="C9" s="4" t="s">
        <v>103</v>
      </c>
      <c r="D9" s="4">
        <v>2</v>
      </c>
      <c r="E9" s="9">
        <v>0.7104166666666667</v>
      </c>
      <c r="F9" s="4" t="s">
        <v>111</v>
      </c>
      <c r="G9" s="4" t="s">
        <v>11</v>
      </c>
      <c r="H9" s="4">
        <v>0</v>
      </c>
      <c r="I9" s="4">
        <v>0</v>
      </c>
      <c r="J9" s="4" t="s">
        <v>11</v>
      </c>
      <c r="K9" s="4" t="s">
        <v>80</v>
      </c>
      <c r="L9" s="4">
        <f>VLOOKUP(D9,Hoja2!E:F,2,FALSE)</f>
        <v>90</v>
      </c>
      <c r="M9" s="4">
        <f>VLOOKUP(J9,Hoja2!A:C,3,FALSE)</f>
        <v>9</v>
      </c>
      <c r="N9" s="7">
        <f t="shared" si="0"/>
        <v>0.1</v>
      </c>
      <c r="P9" s="4" t="s">
        <v>182</v>
      </c>
      <c r="Q9" s="4">
        <f>SUM(L16:L18)</f>
        <v>270</v>
      </c>
      <c r="R9" s="4">
        <f>SUM(M16:M18)</f>
        <v>45</v>
      </c>
      <c r="S9" s="7">
        <v>1</v>
      </c>
      <c r="T9" s="14">
        <v>0.85</v>
      </c>
      <c r="U9" s="14">
        <f t="shared" si="3"/>
        <v>0.16666666666666666</v>
      </c>
      <c r="W9" s="4" t="s">
        <v>189</v>
      </c>
      <c r="X9" s="4">
        <f>SUM(L16:L20)</f>
        <v>450</v>
      </c>
      <c r="Y9" s="4">
        <f>SUM(M16:M20)</f>
        <v>91.8</v>
      </c>
      <c r="Z9" s="7">
        <v>1</v>
      </c>
      <c r="AA9" s="14">
        <v>0.85</v>
      </c>
      <c r="AB9" s="14">
        <f t="shared" si="1"/>
        <v>0.20399999999999999</v>
      </c>
    </row>
    <row r="10" spans="1:28" x14ac:dyDescent="0.35">
      <c r="A10" s="8">
        <v>45892</v>
      </c>
      <c r="B10" s="4" t="s">
        <v>102</v>
      </c>
      <c r="C10" s="4" t="s">
        <v>103</v>
      </c>
      <c r="D10" s="4">
        <v>2</v>
      </c>
      <c r="E10" s="9">
        <v>0.71805555555555556</v>
      </c>
      <c r="F10" s="10" t="s">
        <v>131</v>
      </c>
      <c r="G10" s="4" t="s">
        <v>11</v>
      </c>
      <c r="H10" s="4">
        <v>0</v>
      </c>
      <c r="I10" s="4">
        <v>1</v>
      </c>
      <c r="J10" s="4" t="s">
        <v>11</v>
      </c>
      <c r="K10" s="4" t="s">
        <v>122</v>
      </c>
      <c r="L10" s="4">
        <f>VLOOKUP(D10,Hoja2!E:F,2,FALSE)</f>
        <v>90</v>
      </c>
      <c r="M10" s="4">
        <f>VLOOKUP(J10,Hoja2!A:C,3,FALSE)</f>
        <v>9</v>
      </c>
      <c r="N10" s="7">
        <f t="shared" si="0"/>
        <v>0.1</v>
      </c>
      <c r="P10" s="4" t="s">
        <v>186</v>
      </c>
      <c r="Q10" s="4">
        <f>SUM(L19:L20)</f>
        <v>180</v>
      </c>
      <c r="R10" s="4">
        <f>SUM(M19:M20)</f>
        <v>46.8</v>
      </c>
      <c r="S10" s="7">
        <v>1</v>
      </c>
      <c r="T10" s="14">
        <v>0.85</v>
      </c>
      <c r="U10" s="14">
        <f t="shared" si="3"/>
        <v>0.26</v>
      </c>
      <c r="W10" s="4" t="s">
        <v>188</v>
      </c>
      <c r="X10" s="4">
        <f>SUM(L19:L23)</f>
        <v>450</v>
      </c>
      <c r="Y10" s="4">
        <f>SUM(M19:M23)</f>
        <v>95.399999999999991</v>
      </c>
      <c r="Z10" s="7">
        <v>1</v>
      </c>
      <c r="AA10" s="14">
        <v>0.85</v>
      </c>
      <c r="AB10" s="14">
        <f t="shared" si="1"/>
        <v>0.21199999999999999</v>
      </c>
    </row>
    <row r="11" spans="1:28" x14ac:dyDescent="0.35">
      <c r="A11" s="8">
        <v>45892</v>
      </c>
      <c r="B11" s="4" t="s">
        <v>102</v>
      </c>
      <c r="C11" s="4" t="s">
        <v>103</v>
      </c>
      <c r="D11" s="4">
        <v>2</v>
      </c>
      <c r="E11" s="9">
        <v>0.72916666666666663</v>
      </c>
      <c r="F11" s="4" t="s">
        <v>112</v>
      </c>
      <c r="G11" s="4" t="s">
        <v>16</v>
      </c>
      <c r="H11" s="4">
        <v>1</v>
      </c>
      <c r="I11" s="4">
        <v>0</v>
      </c>
      <c r="J11" s="4" t="s">
        <v>16</v>
      </c>
      <c r="K11" s="4" t="s">
        <v>123</v>
      </c>
      <c r="L11" s="4">
        <f>VLOOKUP(D11,Hoja2!E:F,2,FALSE)</f>
        <v>90</v>
      </c>
      <c r="M11" s="4">
        <f>VLOOKUP(J11,Hoja2!A:C,3,FALSE)</f>
        <v>19.8</v>
      </c>
      <c r="N11" s="7">
        <f t="shared" si="0"/>
        <v>0.22</v>
      </c>
      <c r="P11" s="4" t="s">
        <v>154</v>
      </c>
      <c r="Q11" s="4">
        <f>SUM(L21:L23)</f>
        <v>270</v>
      </c>
      <c r="R11" s="4">
        <f>SUM(M21:M23)</f>
        <v>48.6</v>
      </c>
      <c r="S11" s="7">
        <v>1</v>
      </c>
      <c r="T11" s="14">
        <v>0.85</v>
      </c>
      <c r="U11" s="14">
        <f t="shared" si="3"/>
        <v>0.18</v>
      </c>
      <c r="W11" s="4" t="s">
        <v>158</v>
      </c>
      <c r="X11" s="4">
        <f>SUM(L21:L25)</f>
        <v>450</v>
      </c>
      <c r="Y11" s="4">
        <f>SUM(M21:M25)</f>
        <v>77.400000000000006</v>
      </c>
      <c r="Z11" s="7">
        <v>1</v>
      </c>
      <c r="AA11" s="14">
        <v>0.85</v>
      </c>
      <c r="AB11" s="14">
        <f t="shared" si="1"/>
        <v>0.17200000000000001</v>
      </c>
    </row>
    <row r="12" spans="1:28" x14ac:dyDescent="0.35">
      <c r="A12" s="8">
        <v>45892</v>
      </c>
      <c r="B12" s="4" t="s">
        <v>102</v>
      </c>
      <c r="C12" s="4" t="s">
        <v>103</v>
      </c>
      <c r="D12" s="4">
        <v>2</v>
      </c>
      <c r="E12" s="9">
        <v>0.73750000000000004</v>
      </c>
      <c r="F12" s="4" t="s">
        <v>113</v>
      </c>
      <c r="G12" s="4" t="s">
        <v>11</v>
      </c>
      <c r="H12" s="4">
        <v>1</v>
      </c>
      <c r="I12" s="4">
        <v>0</v>
      </c>
      <c r="J12" s="4" t="s">
        <v>11</v>
      </c>
      <c r="K12" s="4" t="s">
        <v>40</v>
      </c>
      <c r="L12" s="4">
        <f>VLOOKUP(D12,Hoja2!E:F,2,FALSE)</f>
        <v>90</v>
      </c>
      <c r="M12" s="4">
        <f>VLOOKUP(J12,Hoja2!A:C,3,FALSE)</f>
        <v>9</v>
      </c>
      <c r="N12" s="7">
        <f t="shared" si="0"/>
        <v>0.1</v>
      </c>
      <c r="P12" s="4" t="s">
        <v>155</v>
      </c>
      <c r="Q12" s="4">
        <f>SUM(L24:L25)</f>
        <v>180</v>
      </c>
      <c r="R12" s="4">
        <f>SUM(M24:M25)</f>
        <v>28.8</v>
      </c>
      <c r="S12" s="7">
        <v>1</v>
      </c>
      <c r="T12" s="14">
        <v>0.85</v>
      </c>
      <c r="U12" s="14">
        <f t="shared" si="3"/>
        <v>0.16</v>
      </c>
      <c r="W12" s="4" t="s">
        <v>159</v>
      </c>
      <c r="X12" s="4">
        <f>SUM(L24:L27)</f>
        <v>360</v>
      </c>
      <c r="Y12" s="4">
        <f>SUM(M24:M27)</f>
        <v>82.8</v>
      </c>
      <c r="Z12" s="7">
        <v>1</v>
      </c>
      <c r="AA12" s="14">
        <v>0.85</v>
      </c>
      <c r="AB12" s="14">
        <f t="shared" si="1"/>
        <v>0.22999999999999998</v>
      </c>
    </row>
    <row r="13" spans="1:28" x14ac:dyDescent="0.35">
      <c r="A13" s="8">
        <v>45892</v>
      </c>
      <c r="B13" s="4" t="s">
        <v>102</v>
      </c>
      <c r="C13" s="4" t="s">
        <v>103</v>
      </c>
      <c r="D13" s="4">
        <v>2</v>
      </c>
      <c r="E13" s="9">
        <v>0.74722222222222223</v>
      </c>
      <c r="F13" s="4" t="s">
        <v>85</v>
      </c>
      <c r="G13" s="4" t="s">
        <v>16</v>
      </c>
      <c r="H13" s="4">
        <v>0</v>
      </c>
      <c r="I13" s="4">
        <v>0</v>
      </c>
      <c r="J13" s="4" t="s">
        <v>16</v>
      </c>
      <c r="K13" s="4"/>
      <c r="L13" s="4">
        <f>VLOOKUP(D13,Hoja2!E:F,2,FALSE)</f>
        <v>90</v>
      </c>
      <c r="M13" s="4">
        <f>VLOOKUP(J13,Hoja2!A:C,3,FALSE)</f>
        <v>19.8</v>
      </c>
      <c r="N13" s="7">
        <f t="shared" si="0"/>
        <v>0.22</v>
      </c>
      <c r="P13" s="4" t="s">
        <v>156</v>
      </c>
      <c r="Q13" s="4">
        <f>SUM(L26:L27)</f>
        <v>180</v>
      </c>
      <c r="R13" s="4">
        <f>SUM(M26:M27)</f>
        <v>54</v>
      </c>
      <c r="S13" s="7">
        <v>1</v>
      </c>
      <c r="T13" s="14">
        <v>0.85</v>
      </c>
      <c r="U13" s="14">
        <f t="shared" si="3"/>
        <v>0.3</v>
      </c>
    </row>
    <row r="14" spans="1:28" x14ac:dyDescent="0.35">
      <c r="A14" s="8">
        <v>45892</v>
      </c>
      <c r="B14" s="4" t="s">
        <v>102</v>
      </c>
      <c r="C14" s="4" t="s">
        <v>103</v>
      </c>
      <c r="D14" s="4">
        <v>2</v>
      </c>
      <c r="E14" s="9">
        <v>0.75624999999999998</v>
      </c>
      <c r="F14" s="4" t="s">
        <v>90</v>
      </c>
      <c r="G14" s="4" t="s">
        <v>11</v>
      </c>
      <c r="H14" s="4">
        <v>0</v>
      </c>
      <c r="I14" s="4">
        <v>0</v>
      </c>
      <c r="J14" s="4" t="s">
        <v>11</v>
      </c>
      <c r="K14" s="4" t="s">
        <v>80</v>
      </c>
      <c r="L14" s="4">
        <f>VLOOKUP(D14,Hoja2!E:F,2,FALSE)</f>
        <v>90</v>
      </c>
      <c r="M14" s="4">
        <f>VLOOKUP(J14,Hoja2!A:C,3,FALSE)</f>
        <v>9</v>
      </c>
      <c r="N14" s="7">
        <f t="shared" si="0"/>
        <v>0.1</v>
      </c>
    </row>
    <row r="15" spans="1:28" x14ac:dyDescent="0.35">
      <c r="A15" s="8">
        <v>45892</v>
      </c>
      <c r="B15" s="4" t="s">
        <v>102</v>
      </c>
      <c r="C15" s="4" t="s">
        <v>103</v>
      </c>
      <c r="D15" s="4">
        <v>2</v>
      </c>
      <c r="E15" s="9">
        <v>0.76527777777777772</v>
      </c>
      <c r="F15" s="4" t="s">
        <v>114</v>
      </c>
      <c r="G15" s="4" t="s">
        <v>16</v>
      </c>
      <c r="H15" s="4">
        <v>0</v>
      </c>
      <c r="I15" s="4">
        <v>1</v>
      </c>
      <c r="J15" s="4" t="s">
        <v>16</v>
      </c>
      <c r="K15" s="4" t="s">
        <v>42</v>
      </c>
      <c r="L15" s="4">
        <f>VLOOKUP(D15,Hoja2!E:F,2,FALSE)</f>
        <v>90</v>
      </c>
      <c r="M15" s="4">
        <f>VLOOKUP(J15,Hoja2!A:C,3,FALSE)</f>
        <v>19.8</v>
      </c>
      <c r="N15" s="7">
        <f t="shared" si="0"/>
        <v>0.22</v>
      </c>
    </row>
    <row r="16" spans="1:28" x14ac:dyDescent="0.35">
      <c r="A16" s="8">
        <v>45892</v>
      </c>
      <c r="B16" s="4" t="s">
        <v>102</v>
      </c>
      <c r="C16" s="4" t="s">
        <v>103</v>
      </c>
      <c r="D16" s="4">
        <v>2</v>
      </c>
      <c r="E16" s="9">
        <v>0.77361111111111114</v>
      </c>
      <c r="F16" s="4" t="s">
        <v>91</v>
      </c>
      <c r="G16" s="4">
        <v>2</v>
      </c>
      <c r="H16" s="4">
        <v>1</v>
      </c>
      <c r="I16" s="4">
        <v>4</v>
      </c>
      <c r="J16" s="4">
        <v>2</v>
      </c>
      <c r="K16" s="4"/>
      <c r="L16" s="4">
        <f>VLOOKUP(D16,Hoja2!E:F,2,FALSE)</f>
        <v>90</v>
      </c>
      <c r="M16" s="4">
        <f>VLOOKUP(J16,Hoja2!A:C,3,FALSE)</f>
        <v>27</v>
      </c>
      <c r="N16" s="7">
        <f t="shared" si="0"/>
        <v>0.3</v>
      </c>
    </row>
    <row r="17" spans="1:14" x14ac:dyDescent="0.35">
      <c r="A17" s="8">
        <v>45892</v>
      </c>
      <c r="B17" s="4" t="s">
        <v>102</v>
      </c>
      <c r="C17" s="4" t="s">
        <v>103</v>
      </c>
      <c r="D17" s="4">
        <v>2</v>
      </c>
      <c r="E17" s="9">
        <v>0.78055555555555556</v>
      </c>
      <c r="F17" s="4" t="s">
        <v>115</v>
      </c>
      <c r="G17" s="4" t="s">
        <v>11</v>
      </c>
      <c r="H17" s="4">
        <v>0</v>
      </c>
      <c r="I17" s="4">
        <v>1</v>
      </c>
      <c r="J17" s="4" t="s">
        <v>11</v>
      </c>
      <c r="K17" s="4"/>
      <c r="L17" s="4">
        <f>VLOOKUP(D17,Hoja2!E:F,2,FALSE)</f>
        <v>90</v>
      </c>
      <c r="M17" s="4">
        <f>VLOOKUP(J17,Hoja2!A:C,3,FALSE)</f>
        <v>9</v>
      </c>
      <c r="N17" s="7">
        <f t="shared" si="0"/>
        <v>0.1</v>
      </c>
    </row>
    <row r="18" spans="1:14" x14ac:dyDescent="0.35">
      <c r="A18" s="8">
        <v>45892</v>
      </c>
      <c r="B18" s="4" t="s">
        <v>102</v>
      </c>
      <c r="C18" s="4" t="s">
        <v>103</v>
      </c>
      <c r="D18" s="4">
        <v>2</v>
      </c>
      <c r="E18" s="9">
        <v>0.78888888888888886</v>
      </c>
      <c r="F18" s="4" t="s">
        <v>85</v>
      </c>
      <c r="G18" s="4" t="s">
        <v>11</v>
      </c>
      <c r="H18" s="4">
        <v>0</v>
      </c>
      <c r="I18" s="4">
        <v>0</v>
      </c>
      <c r="J18" s="4" t="s">
        <v>11</v>
      </c>
      <c r="K18" s="4" t="s">
        <v>81</v>
      </c>
      <c r="L18" s="4">
        <f>VLOOKUP(D18,Hoja2!E:F,2,FALSE)</f>
        <v>90</v>
      </c>
      <c r="M18" s="4">
        <f>VLOOKUP(J18,Hoja2!A:C,3,FALSE)</f>
        <v>9</v>
      </c>
      <c r="N18" s="7">
        <f t="shared" si="0"/>
        <v>0.1</v>
      </c>
    </row>
    <row r="19" spans="1:14" x14ac:dyDescent="0.35">
      <c r="A19" s="8">
        <v>45892</v>
      </c>
      <c r="B19" s="4" t="s">
        <v>102</v>
      </c>
      <c r="C19" s="4" t="s">
        <v>103</v>
      </c>
      <c r="D19" s="4">
        <v>2</v>
      </c>
      <c r="E19" s="9">
        <v>0.80138888888888893</v>
      </c>
      <c r="F19" s="4" t="s">
        <v>116</v>
      </c>
      <c r="G19" s="4">
        <v>2</v>
      </c>
      <c r="H19" s="4">
        <v>0</v>
      </c>
      <c r="I19" s="4">
        <v>0</v>
      </c>
      <c r="J19" s="4">
        <v>2</v>
      </c>
      <c r="K19" s="4"/>
      <c r="L19" s="4">
        <f>VLOOKUP(D19,Hoja2!E:F,2,FALSE)</f>
        <v>90</v>
      </c>
      <c r="M19" s="4">
        <f>VLOOKUP(J19,Hoja2!A:C,3,FALSE)</f>
        <v>27</v>
      </c>
      <c r="N19" s="7">
        <f t="shared" si="0"/>
        <v>0.3</v>
      </c>
    </row>
    <row r="20" spans="1:14" x14ac:dyDescent="0.35">
      <c r="A20" s="8">
        <v>45892</v>
      </c>
      <c r="B20" s="4" t="s">
        <v>102</v>
      </c>
      <c r="C20" s="4" t="s">
        <v>103</v>
      </c>
      <c r="D20" s="4">
        <v>2</v>
      </c>
      <c r="E20" s="9">
        <v>0.80972222222222223</v>
      </c>
      <c r="F20" s="4" t="s">
        <v>108</v>
      </c>
      <c r="G20" s="4" t="s">
        <v>16</v>
      </c>
      <c r="H20" s="4">
        <v>0</v>
      </c>
      <c r="I20" s="4">
        <v>2</v>
      </c>
      <c r="J20" s="4" t="s">
        <v>16</v>
      </c>
      <c r="K20" s="4"/>
      <c r="L20" s="4">
        <f>VLOOKUP(D20,Hoja2!E:F,2,FALSE)</f>
        <v>90</v>
      </c>
      <c r="M20" s="4">
        <f>VLOOKUP(J20,Hoja2!A:C,3,FALSE)</f>
        <v>19.8</v>
      </c>
      <c r="N20" s="7">
        <f t="shared" si="0"/>
        <v>0.22</v>
      </c>
    </row>
    <row r="21" spans="1:14" x14ac:dyDescent="0.35">
      <c r="A21" s="8">
        <v>45892</v>
      </c>
      <c r="B21" s="4" t="s">
        <v>102</v>
      </c>
      <c r="C21" s="4" t="s">
        <v>103</v>
      </c>
      <c r="D21" s="4">
        <v>2</v>
      </c>
      <c r="E21" s="9">
        <v>0.81736111111111109</v>
      </c>
      <c r="F21" s="4" t="s">
        <v>117</v>
      </c>
      <c r="G21" s="4" t="s">
        <v>16</v>
      </c>
      <c r="H21" s="4">
        <v>0</v>
      </c>
      <c r="I21" s="4">
        <v>0</v>
      </c>
      <c r="J21" s="4" t="s">
        <v>16</v>
      </c>
      <c r="K21" s="4"/>
      <c r="L21" s="4">
        <f>VLOOKUP(D21,Hoja2!E:F,2,FALSE)</f>
        <v>90</v>
      </c>
      <c r="M21" s="4">
        <f>VLOOKUP(J21,Hoja2!A:C,3,FALSE)</f>
        <v>19.8</v>
      </c>
      <c r="N21" s="7">
        <f t="shared" si="0"/>
        <v>0.22</v>
      </c>
    </row>
    <row r="22" spans="1:14" x14ac:dyDescent="0.35">
      <c r="A22" s="8">
        <v>45892</v>
      </c>
      <c r="B22" s="4" t="s">
        <v>102</v>
      </c>
      <c r="C22" s="4" t="s">
        <v>103</v>
      </c>
      <c r="D22" s="4">
        <v>2</v>
      </c>
      <c r="E22" s="9">
        <v>0.82430555555555551</v>
      </c>
      <c r="F22" s="4" t="s">
        <v>118</v>
      </c>
      <c r="G22" s="4" t="s">
        <v>16</v>
      </c>
      <c r="H22" s="4">
        <v>0</v>
      </c>
      <c r="I22" s="4">
        <v>0</v>
      </c>
      <c r="J22" s="4" t="s">
        <v>16</v>
      </c>
      <c r="K22" s="4" t="s">
        <v>40</v>
      </c>
      <c r="L22" s="4">
        <f>VLOOKUP(D22,Hoja2!E:F,2,FALSE)</f>
        <v>90</v>
      </c>
      <c r="M22" s="4">
        <f>VLOOKUP(J22,Hoja2!A:C,3,FALSE)</f>
        <v>19.8</v>
      </c>
      <c r="N22" s="7">
        <f t="shared" si="0"/>
        <v>0.22</v>
      </c>
    </row>
    <row r="23" spans="1:14" x14ac:dyDescent="0.35">
      <c r="A23" s="8">
        <v>45892</v>
      </c>
      <c r="B23" s="4" t="s">
        <v>102</v>
      </c>
      <c r="C23" s="4" t="s">
        <v>103</v>
      </c>
      <c r="D23" s="4">
        <v>2</v>
      </c>
      <c r="E23" s="9">
        <v>0.83194444444444449</v>
      </c>
      <c r="F23" s="4" t="s">
        <v>119</v>
      </c>
      <c r="G23" s="4" t="s">
        <v>11</v>
      </c>
      <c r="H23" s="4">
        <v>0</v>
      </c>
      <c r="I23" s="4">
        <v>0</v>
      </c>
      <c r="J23" s="4" t="s">
        <v>11</v>
      </c>
      <c r="K23" s="4"/>
      <c r="L23" s="4">
        <f>VLOOKUP(D23,Hoja2!E:F,2,FALSE)</f>
        <v>90</v>
      </c>
      <c r="M23" s="4">
        <f>VLOOKUP(J23,Hoja2!A:C,3,FALSE)</f>
        <v>9</v>
      </c>
      <c r="N23" s="7">
        <f t="shared" si="0"/>
        <v>0.1</v>
      </c>
    </row>
    <row r="24" spans="1:14" x14ac:dyDescent="0.35">
      <c r="A24" s="8">
        <v>45892</v>
      </c>
      <c r="B24" s="4" t="s">
        <v>102</v>
      </c>
      <c r="C24" s="4" t="s">
        <v>103</v>
      </c>
      <c r="D24" s="4">
        <v>2</v>
      </c>
      <c r="E24" s="9">
        <v>0.84583333333333333</v>
      </c>
      <c r="F24" s="4" t="s">
        <v>94</v>
      </c>
      <c r="G24" s="4" t="s">
        <v>11</v>
      </c>
      <c r="H24" s="4">
        <v>0</v>
      </c>
      <c r="I24" s="4">
        <v>0</v>
      </c>
      <c r="J24" s="4" t="s">
        <v>11</v>
      </c>
      <c r="K24" s="4"/>
      <c r="L24" s="4">
        <f>VLOOKUP(D24,Hoja2!E:F,2,FALSE)</f>
        <v>90</v>
      </c>
      <c r="M24" s="4">
        <f>VLOOKUP(J24,Hoja2!A:C,3,FALSE)</f>
        <v>9</v>
      </c>
      <c r="N24" s="7">
        <f t="shared" si="0"/>
        <v>0.1</v>
      </c>
    </row>
    <row r="25" spans="1:14" x14ac:dyDescent="0.35">
      <c r="A25" s="8">
        <v>45892</v>
      </c>
      <c r="B25" s="4" t="s">
        <v>102</v>
      </c>
      <c r="C25" s="4" t="s">
        <v>103</v>
      </c>
      <c r="D25" s="4">
        <v>2</v>
      </c>
      <c r="E25" s="9">
        <v>0.85347222222222219</v>
      </c>
      <c r="F25" s="4" t="s">
        <v>120</v>
      </c>
      <c r="G25" s="4" t="s">
        <v>16</v>
      </c>
      <c r="H25" s="4">
        <v>2</v>
      </c>
      <c r="I25" s="4">
        <v>0</v>
      </c>
      <c r="J25" s="4" t="s">
        <v>16</v>
      </c>
      <c r="K25" s="4" t="s">
        <v>37</v>
      </c>
      <c r="L25" s="4">
        <f>VLOOKUP(D25,Hoja2!E:F,2,FALSE)</f>
        <v>90</v>
      </c>
      <c r="M25" s="4">
        <f>VLOOKUP(J25,Hoja2!A:C,3,FALSE)</f>
        <v>19.8</v>
      </c>
      <c r="N25" s="7">
        <f t="shared" si="0"/>
        <v>0.22</v>
      </c>
    </row>
    <row r="26" spans="1:14" x14ac:dyDescent="0.35">
      <c r="A26" s="8">
        <v>45892</v>
      </c>
      <c r="B26" s="4" t="s">
        <v>102</v>
      </c>
      <c r="C26" s="4" t="s">
        <v>103</v>
      </c>
      <c r="D26" s="4">
        <v>2</v>
      </c>
      <c r="E26" s="9">
        <v>0.86319444444444449</v>
      </c>
      <c r="F26" s="4" t="s">
        <v>100</v>
      </c>
      <c r="G26" s="4">
        <v>2</v>
      </c>
      <c r="H26" s="4">
        <v>2</v>
      </c>
      <c r="I26" s="4">
        <v>0</v>
      </c>
      <c r="J26" s="4">
        <v>2</v>
      </c>
      <c r="K26" s="4"/>
      <c r="L26" s="4">
        <f>VLOOKUP(D26,Hoja2!E:F,2,FALSE)</f>
        <v>90</v>
      </c>
      <c r="M26" s="4">
        <f>VLOOKUP(J26,Hoja2!A:C,3,FALSE)</f>
        <v>27</v>
      </c>
      <c r="N26" s="7">
        <f t="shared" si="0"/>
        <v>0.3</v>
      </c>
    </row>
    <row r="27" spans="1:14" x14ac:dyDescent="0.35">
      <c r="A27" s="8">
        <v>45892</v>
      </c>
      <c r="B27" s="4" t="s">
        <v>102</v>
      </c>
      <c r="C27" s="4" t="s">
        <v>103</v>
      </c>
      <c r="D27" s="4">
        <v>2</v>
      </c>
      <c r="E27" s="9">
        <v>0.87083333333333335</v>
      </c>
      <c r="F27" s="4" t="s">
        <v>121</v>
      </c>
      <c r="G27" s="4">
        <v>2</v>
      </c>
      <c r="H27" s="4">
        <v>0</v>
      </c>
      <c r="I27" s="4">
        <v>0</v>
      </c>
      <c r="J27" s="4">
        <v>2</v>
      </c>
      <c r="K27" s="4"/>
      <c r="L27" s="4">
        <f>VLOOKUP(D27,Hoja2!E:F,2,FALSE)</f>
        <v>90</v>
      </c>
      <c r="M27" s="4">
        <f>VLOOKUP(J27,Hoja2!A:C,3,FALSE)</f>
        <v>27</v>
      </c>
      <c r="N27" s="7">
        <f t="shared" si="0"/>
        <v>0.3</v>
      </c>
    </row>
    <row r="28" spans="1:14" x14ac:dyDescent="0.35">
      <c r="A28" s="2"/>
    </row>
    <row r="29" spans="1:14" x14ac:dyDescent="0.35">
      <c r="A29" s="2"/>
    </row>
  </sheetData>
  <conditionalFormatting sqref="N2:N27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D6804-EC10-42DC-B6FF-9A1692027F17}">
  <dimension ref="A1:AB11"/>
  <sheetViews>
    <sheetView zoomScale="70" zoomScaleNormal="70" workbookViewId="0">
      <selection activeCell="I14" sqref="I14"/>
    </sheetView>
  </sheetViews>
  <sheetFormatPr baseColWidth="10" defaultRowHeight="14.5" x14ac:dyDescent="0.35"/>
  <cols>
    <col min="1" max="2" width="10.90625" style="1"/>
    <col min="3" max="3" width="8.26953125" style="1" customWidth="1"/>
    <col min="4" max="4" width="6.54296875" style="1" customWidth="1"/>
    <col min="5" max="5" width="7.36328125" style="1" customWidth="1"/>
    <col min="6" max="6" width="9.08984375" style="1" customWidth="1"/>
    <col min="7" max="7" width="8.90625" style="1" customWidth="1"/>
    <col min="8" max="8" width="7.81640625" style="1" customWidth="1"/>
    <col min="9" max="9" width="7.453125" style="1" customWidth="1"/>
    <col min="10" max="10" width="8.36328125" style="1" customWidth="1"/>
    <col min="11" max="11" width="12.26953125" style="1" customWidth="1"/>
    <col min="12" max="12" width="8" customWidth="1"/>
    <col min="13" max="13" width="7.26953125" customWidth="1"/>
    <col min="14" max="14" width="8" customWidth="1"/>
  </cols>
  <sheetData>
    <row r="1" spans="1:28" s="11" customFormat="1" ht="39" x14ac:dyDescent="0.3">
      <c r="A1" s="12" t="s">
        <v>0</v>
      </c>
      <c r="B1" s="12" t="s">
        <v>15</v>
      </c>
      <c r="C1" s="12" t="s">
        <v>1</v>
      </c>
      <c r="D1" s="12" t="s">
        <v>8</v>
      </c>
      <c r="E1" s="12" t="s">
        <v>9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3" t="s">
        <v>128</v>
      </c>
      <c r="M1" s="13" t="s">
        <v>132</v>
      </c>
      <c r="N1" s="13" t="s">
        <v>133</v>
      </c>
      <c r="P1" s="15" t="s">
        <v>134</v>
      </c>
      <c r="Q1" s="15" t="s">
        <v>135</v>
      </c>
      <c r="R1" s="15" t="s">
        <v>136</v>
      </c>
      <c r="S1" s="16">
        <v>1</v>
      </c>
      <c r="T1" s="15" t="s">
        <v>137</v>
      </c>
      <c r="U1" s="15" t="s">
        <v>138</v>
      </c>
      <c r="W1" s="15" t="s">
        <v>134</v>
      </c>
      <c r="X1" s="15" t="s">
        <v>135</v>
      </c>
      <c r="Y1" s="15" t="s">
        <v>136</v>
      </c>
      <c r="Z1" s="16">
        <v>1</v>
      </c>
      <c r="AA1" s="15" t="s">
        <v>137</v>
      </c>
      <c r="AB1" s="15" t="s">
        <v>138</v>
      </c>
    </row>
    <row r="2" spans="1:28" x14ac:dyDescent="0.35">
      <c r="A2" s="8">
        <v>45892</v>
      </c>
      <c r="B2" s="4" t="s">
        <v>67</v>
      </c>
      <c r="C2" s="4" t="s">
        <v>61</v>
      </c>
      <c r="D2" s="4">
        <v>2</v>
      </c>
      <c r="E2" s="9">
        <v>0.28125</v>
      </c>
      <c r="F2" s="4" t="s">
        <v>62</v>
      </c>
      <c r="G2" s="4">
        <v>3</v>
      </c>
      <c r="H2" s="4">
        <v>0</v>
      </c>
      <c r="I2" s="4">
        <v>0</v>
      </c>
      <c r="J2" s="4">
        <v>3</v>
      </c>
      <c r="K2" s="4"/>
      <c r="L2" s="4">
        <f>VLOOKUP(D2,Hoja2!E:F,2,FALSE)</f>
        <v>90</v>
      </c>
      <c r="M2" s="4">
        <f>VLOOKUP(J2,Hoja2!A:C,3,FALSE)</f>
        <v>54</v>
      </c>
      <c r="N2" s="7">
        <f t="shared" ref="N2:N9" si="0">M2/L2</f>
        <v>0.6</v>
      </c>
      <c r="P2" s="4" t="s">
        <v>139</v>
      </c>
      <c r="Q2" s="4">
        <f>SUM(L2:L3)</f>
        <v>180</v>
      </c>
      <c r="R2" s="4">
        <f>SUM(M2:M3)</f>
        <v>81</v>
      </c>
      <c r="S2" s="7">
        <v>1</v>
      </c>
      <c r="T2" s="14">
        <v>0.85</v>
      </c>
      <c r="U2" s="14">
        <f>R2/Q2</f>
        <v>0.45</v>
      </c>
      <c r="W2" s="4" t="s">
        <v>147</v>
      </c>
      <c r="X2" s="4">
        <f>SUM(L2:L5)</f>
        <v>360</v>
      </c>
      <c r="Y2" s="4">
        <f>SUM(M2:M5)</f>
        <v>174</v>
      </c>
      <c r="Z2" s="7">
        <v>1</v>
      </c>
      <c r="AA2" s="14">
        <v>0.85</v>
      </c>
      <c r="AB2" s="14">
        <f>Y2/X2</f>
        <v>0.48333333333333334</v>
      </c>
    </row>
    <row r="3" spans="1:28" x14ac:dyDescent="0.35">
      <c r="A3" s="8">
        <v>45892</v>
      </c>
      <c r="B3" s="4" t="s">
        <v>67</v>
      </c>
      <c r="C3" s="4" t="s">
        <v>61</v>
      </c>
      <c r="D3" s="4">
        <v>2</v>
      </c>
      <c r="E3" s="9">
        <v>0.28819444444444442</v>
      </c>
      <c r="F3" s="4" t="s">
        <v>50</v>
      </c>
      <c r="G3" s="4">
        <v>2</v>
      </c>
      <c r="H3" s="4">
        <v>1</v>
      </c>
      <c r="I3" s="4">
        <v>1</v>
      </c>
      <c r="J3" s="4">
        <v>2</v>
      </c>
      <c r="K3" s="4"/>
      <c r="L3" s="4">
        <f>VLOOKUP(D3,Hoja2!E:F,2,FALSE)</f>
        <v>90</v>
      </c>
      <c r="M3" s="4">
        <f>VLOOKUP(J3,Hoja2!A:C,3,FALSE)</f>
        <v>27</v>
      </c>
      <c r="N3" s="7">
        <f t="shared" si="0"/>
        <v>0.3</v>
      </c>
      <c r="P3" s="4" t="s">
        <v>140</v>
      </c>
      <c r="Q3" s="4">
        <f>SUM(L4:L5)</f>
        <v>180</v>
      </c>
      <c r="R3" s="4">
        <f>SUM(M4:M5)</f>
        <v>93</v>
      </c>
      <c r="S3" s="7">
        <v>1</v>
      </c>
      <c r="T3" s="14">
        <v>0.85</v>
      </c>
      <c r="U3" s="14">
        <f t="shared" ref="U3:U5" si="1">R3/Q3</f>
        <v>0.51666666666666672</v>
      </c>
      <c r="W3" s="4" t="s">
        <v>148</v>
      </c>
      <c r="X3" s="4">
        <f>SUM(L4:L7)</f>
        <v>360</v>
      </c>
      <c r="Y3" s="4">
        <f>SUM(M4:M7)</f>
        <v>213</v>
      </c>
      <c r="Z3" s="7">
        <v>1</v>
      </c>
      <c r="AA3" s="14">
        <v>0.85</v>
      </c>
      <c r="AB3" s="14">
        <f t="shared" ref="AB3:AB4" si="2">Y3/X3</f>
        <v>0.59166666666666667</v>
      </c>
    </row>
    <row r="4" spans="1:28" x14ac:dyDescent="0.35">
      <c r="A4" s="8">
        <v>45892</v>
      </c>
      <c r="B4" s="4" t="s">
        <v>67</v>
      </c>
      <c r="C4" s="4" t="s">
        <v>61</v>
      </c>
      <c r="D4" s="4">
        <v>2</v>
      </c>
      <c r="E4" s="9">
        <v>0.30138888888888887</v>
      </c>
      <c r="F4" s="4" t="s">
        <v>63</v>
      </c>
      <c r="G4" s="4" t="s">
        <v>12</v>
      </c>
      <c r="H4" s="4">
        <v>0</v>
      </c>
      <c r="I4" s="4">
        <v>0</v>
      </c>
      <c r="J4" s="4" t="s">
        <v>12</v>
      </c>
      <c r="K4" s="4"/>
      <c r="L4" s="4">
        <f>VLOOKUP(D4,Hoja2!E:F,2,FALSE)</f>
        <v>90</v>
      </c>
      <c r="M4" s="4">
        <f>VLOOKUP(J4,Hoja2!A:C,3,FALSE)</f>
        <v>66</v>
      </c>
      <c r="N4" s="7">
        <f t="shared" si="0"/>
        <v>0.73333333333333328</v>
      </c>
      <c r="P4" s="4" t="s">
        <v>141</v>
      </c>
      <c r="Q4" s="4">
        <f>SUM(L6:L7)</f>
        <v>180</v>
      </c>
      <c r="R4" s="4">
        <f>SUM(M6:M7)</f>
        <v>120</v>
      </c>
      <c r="S4" s="7">
        <v>1</v>
      </c>
      <c r="T4" s="14">
        <v>0.85</v>
      </c>
      <c r="U4" s="14">
        <f t="shared" si="1"/>
        <v>0.66666666666666663</v>
      </c>
      <c r="W4" s="4" t="s">
        <v>149</v>
      </c>
      <c r="X4" s="4">
        <f>SUM(L6:L9)</f>
        <v>360</v>
      </c>
      <c r="Y4" s="4">
        <f>SUM(M6:M9)</f>
        <v>174</v>
      </c>
      <c r="Z4" s="7">
        <v>1</v>
      </c>
      <c r="AA4" s="14">
        <v>0.85</v>
      </c>
      <c r="AB4" s="14">
        <f t="shared" si="2"/>
        <v>0.48333333333333334</v>
      </c>
    </row>
    <row r="5" spans="1:28" x14ac:dyDescent="0.35">
      <c r="A5" s="8">
        <v>45892</v>
      </c>
      <c r="B5" s="4" t="s">
        <v>67</v>
      </c>
      <c r="C5" s="4" t="s">
        <v>61</v>
      </c>
      <c r="D5" s="4">
        <v>2</v>
      </c>
      <c r="E5" s="9">
        <v>0.30902777777777779</v>
      </c>
      <c r="F5" s="10" t="s">
        <v>129</v>
      </c>
      <c r="G5" s="4">
        <v>2</v>
      </c>
      <c r="H5" s="4">
        <v>0</v>
      </c>
      <c r="I5" s="4">
        <v>0</v>
      </c>
      <c r="J5" s="4">
        <v>2</v>
      </c>
      <c r="K5" s="4"/>
      <c r="L5" s="4">
        <f>VLOOKUP(D5,Hoja2!E:F,2,FALSE)</f>
        <v>90</v>
      </c>
      <c r="M5" s="4">
        <f>VLOOKUP(J5,Hoja2!A:C,3,FALSE)</f>
        <v>27</v>
      </c>
      <c r="N5" s="7">
        <f t="shared" si="0"/>
        <v>0.3</v>
      </c>
      <c r="P5" s="4" t="s">
        <v>142</v>
      </c>
      <c r="Q5" s="4">
        <f>SUM(L8:L9)</f>
        <v>180</v>
      </c>
      <c r="R5" s="4">
        <f>SUM(M8:M9)</f>
        <v>54</v>
      </c>
      <c r="S5" s="7">
        <v>1</v>
      </c>
      <c r="T5" s="14">
        <v>0.85</v>
      </c>
      <c r="U5" s="14">
        <f t="shared" si="1"/>
        <v>0.3</v>
      </c>
    </row>
    <row r="6" spans="1:28" x14ac:dyDescent="0.35">
      <c r="A6" s="8">
        <v>45892</v>
      </c>
      <c r="B6" s="4" t="s">
        <v>67</v>
      </c>
      <c r="C6" s="4" t="s">
        <v>61</v>
      </c>
      <c r="D6" s="4">
        <v>2</v>
      </c>
      <c r="E6" s="9">
        <v>0.32013888888888886</v>
      </c>
      <c r="F6" s="4" t="s">
        <v>64</v>
      </c>
      <c r="G6" s="4">
        <v>3</v>
      </c>
      <c r="H6" s="4">
        <v>0</v>
      </c>
      <c r="I6" s="4">
        <v>0</v>
      </c>
      <c r="J6" s="4">
        <v>3</v>
      </c>
      <c r="K6" s="4"/>
      <c r="L6" s="4">
        <f>VLOOKUP(D6,Hoja2!E:F,2,FALSE)</f>
        <v>90</v>
      </c>
      <c r="M6" s="4">
        <f>VLOOKUP(J6,Hoja2!A:C,3,FALSE)</f>
        <v>54</v>
      </c>
      <c r="N6" s="7">
        <f t="shared" si="0"/>
        <v>0.6</v>
      </c>
    </row>
    <row r="7" spans="1:28" x14ac:dyDescent="0.35">
      <c r="A7" s="8">
        <v>45892</v>
      </c>
      <c r="B7" s="4" t="s">
        <v>67</v>
      </c>
      <c r="C7" s="4" t="s">
        <v>61</v>
      </c>
      <c r="D7" s="4">
        <v>2</v>
      </c>
      <c r="E7" s="9">
        <v>0.33194444444444443</v>
      </c>
      <c r="F7" s="4" t="s">
        <v>65</v>
      </c>
      <c r="G7" s="4" t="s">
        <v>14</v>
      </c>
      <c r="H7" s="4">
        <v>0</v>
      </c>
      <c r="I7" s="4">
        <v>0</v>
      </c>
      <c r="J7" s="4" t="s">
        <v>14</v>
      </c>
      <c r="K7" s="4"/>
      <c r="L7" s="4">
        <f>VLOOKUP(D7,Hoja2!E:F,2,FALSE)</f>
        <v>90</v>
      </c>
      <c r="M7" s="4">
        <f>VLOOKUP(J7,Hoja2!A:C,3,FALSE)</f>
        <v>66</v>
      </c>
      <c r="N7" s="7">
        <f t="shared" si="0"/>
        <v>0.73333333333333328</v>
      </c>
    </row>
    <row r="8" spans="1:28" x14ac:dyDescent="0.35">
      <c r="A8" s="8">
        <v>45892</v>
      </c>
      <c r="B8" s="4" t="s">
        <v>67</v>
      </c>
      <c r="C8" s="4" t="s">
        <v>61</v>
      </c>
      <c r="D8" s="4">
        <v>2</v>
      </c>
      <c r="E8" s="9">
        <v>0.34027777777777779</v>
      </c>
      <c r="F8" s="4" t="s">
        <v>66</v>
      </c>
      <c r="G8" s="4">
        <v>2</v>
      </c>
      <c r="H8" s="4">
        <v>0</v>
      </c>
      <c r="I8" s="4">
        <v>0</v>
      </c>
      <c r="J8" s="4">
        <v>2</v>
      </c>
      <c r="K8" s="4"/>
      <c r="L8" s="4">
        <f>VLOOKUP(D8,Hoja2!E:F,2,FALSE)</f>
        <v>90</v>
      </c>
      <c r="M8" s="4">
        <f>VLOOKUP(J8,Hoja2!A:C,3,FALSE)</f>
        <v>27</v>
      </c>
      <c r="N8" s="7">
        <f t="shared" si="0"/>
        <v>0.3</v>
      </c>
    </row>
    <row r="9" spans="1:28" x14ac:dyDescent="0.35">
      <c r="A9" s="8">
        <v>45892</v>
      </c>
      <c r="B9" s="4" t="s">
        <v>67</v>
      </c>
      <c r="C9" s="4" t="s">
        <v>61</v>
      </c>
      <c r="D9" s="4">
        <v>2</v>
      </c>
      <c r="E9" s="9">
        <v>0.3527777777777778</v>
      </c>
      <c r="F9" s="4" t="s">
        <v>22</v>
      </c>
      <c r="G9" s="4">
        <v>2</v>
      </c>
      <c r="H9" s="4">
        <v>0</v>
      </c>
      <c r="I9" s="4">
        <v>0</v>
      </c>
      <c r="J9" s="4">
        <v>2</v>
      </c>
      <c r="K9" s="4"/>
      <c r="L9" s="4">
        <f>VLOOKUP(D9,Hoja2!E:F,2,FALSE)</f>
        <v>90</v>
      </c>
      <c r="M9" s="4">
        <f>VLOOKUP(J9,Hoja2!A:C,3,FALSE)</f>
        <v>27</v>
      </c>
      <c r="N9" s="7">
        <f t="shared" si="0"/>
        <v>0.3</v>
      </c>
    </row>
    <row r="10" spans="1:28" x14ac:dyDescent="0.35">
      <c r="A10" s="2"/>
    </row>
    <row r="11" spans="1:28" x14ac:dyDescent="0.35">
      <c r="A11" s="2"/>
    </row>
  </sheetData>
  <conditionalFormatting sqref="N2:N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388BA-847B-4B9A-AABC-4B3A601791F4}">
  <dimension ref="A1:F11"/>
  <sheetViews>
    <sheetView workbookViewId="0">
      <selection activeCell="G15" sqref="G15"/>
    </sheetView>
  </sheetViews>
  <sheetFormatPr baseColWidth="10" defaultRowHeight="14.5" x14ac:dyDescent="0.35"/>
  <cols>
    <col min="1" max="1" width="10.90625" style="6"/>
    <col min="2" max="2" width="10.90625" style="1"/>
    <col min="3" max="3" width="10.81640625" style="1"/>
    <col min="4" max="4" width="11.453125"/>
    <col min="5" max="5" width="11.453125" style="1"/>
    <col min="6" max="6" width="13.54296875" style="1" bestFit="1" customWidth="1"/>
  </cols>
  <sheetData>
    <row r="1" spans="1:6" x14ac:dyDescent="0.35">
      <c r="A1" s="3" t="s">
        <v>124</v>
      </c>
      <c r="B1" s="4" t="s">
        <v>125</v>
      </c>
      <c r="C1" s="1" t="s">
        <v>126</v>
      </c>
      <c r="E1" s="4" t="s">
        <v>127</v>
      </c>
      <c r="F1" s="4" t="s">
        <v>128</v>
      </c>
    </row>
    <row r="2" spans="1:6" x14ac:dyDescent="0.35">
      <c r="A2" s="3">
        <v>0</v>
      </c>
      <c r="B2" s="4">
        <v>0</v>
      </c>
      <c r="C2" s="4">
        <f>D2*90</f>
        <v>0</v>
      </c>
      <c r="D2" s="5">
        <f>B2/150</f>
        <v>0</v>
      </c>
      <c r="E2" s="4">
        <v>1</v>
      </c>
      <c r="F2" s="4">
        <v>150</v>
      </c>
    </row>
    <row r="3" spans="1:6" x14ac:dyDescent="0.35">
      <c r="A3" s="3" t="s">
        <v>11</v>
      </c>
      <c r="B3" s="4">
        <v>15</v>
      </c>
      <c r="C3" s="4">
        <f t="shared" ref="C3:C11" si="0">D3*90</f>
        <v>9</v>
      </c>
      <c r="D3" s="5">
        <f t="shared" ref="D3:D11" si="1">B3/150</f>
        <v>0.1</v>
      </c>
      <c r="E3" s="4">
        <v>2</v>
      </c>
      <c r="F3" s="4">
        <v>90</v>
      </c>
    </row>
    <row r="4" spans="1:6" x14ac:dyDescent="0.35">
      <c r="A4" s="3" t="s">
        <v>16</v>
      </c>
      <c r="B4" s="4">
        <v>33</v>
      </c>
      <c r="C4" s="4">
        <f t="shared" si="0"/>
        <v>19.8</v>
      </c>
      <c r="D4" s="5">
        <f t="shared" si="1"/>
        <v>0.22</v>
      </c>
      <c r="E4" s="4">
        <v>3</v>
      </c>
      <c r="F4" s="4">
        <v>50</v>
      </c>
    </row>
    <row r="5" spans="1:6" x14ac:dyDescent="0.35">
      <c r="A5" s="3">
        <v>2</v>
      </c>
      <c r="B5" s="4">
        <v>45</v>
      </c>
      <c r="C5" s="4">
        <f t="shared" si="0"/>
        <v>27</v>
      </c>
      <c r="D5" s="5">
        <f t="shared" si="1"/>
        <v>0.3</v>
      </c>
      <c r="E5" s="4">
        <v>4</v>
      </c>
      <c r="F5" s="4">
        <v>77</v>
      </c>
    </row>
    <row r="6" spans="1:6" x14ac:dyDescent="0.35">
      <c r="A6" s="3">
        <v>3</v>
      </c>
      <c r="B6" s="4">
        <v>90</v>
      </c>
      <c r="C6" s="4">
        <f t="shared" si="0"/>
        <v>54</v>
      </c>
      <c r="D6" s="5">
        <f t="shared" si="1"/>
        <v>0.6</v>
      </c>
      <c r="E6" s="4">
        <v>5</v>
      </c>
      <c r="F6" s="4">
        <v>77</v>
      </c>
    </row>
    <row r="7" spans="1:6" x14ac:dyDescent="0.35">
      <c r="A7" s="3" t="s">
        <v>14</v>
      </c>
      <c r="B7" s="4">
        <v>110</v>
      </c>
      <c r="C7" s="4">
        <f t="shared" si="0"/>
        <v>66</v>
      </c>
      <c r="D7" s="5">
        <f t="shared" si="1"/>
        <v>0.73333333333333328</v>
      </c>
      <c r="E7" s="4">
        <v>6</v>
      </c>
      <c r="F7" s="4">
        <v>90</v>
      </c>
    </row>
    <row r="8" spans="1:6" x14ac:dyDescent="0.35">
      <c r="A8" s="3" t="s">
        <v>12</v>
      </c>
      <c r="B8" s="4">
        <v>110</v>
      </c>
      <c r="C8" s="4">
        <f t="shared" si="0"/>
        <v>66</v>
      </c>
      <c r="D8" s="5">
        <f t="shared" si="1"/>
        <v>0.73333333333333328</v>
      </c>
    </row>
    <row r="9" spans="1:6" x14ac:dyDescent="0.35">
      <c r="A9" s="3" t="s">
        <v>13</v>
      </c>
      <c r="B9" s="4">
        <v>130</v>
      </c>
      <c r="C9" s="4">
        <f t="shared" si="0"/>
        <v>78</v>
      </c>
      <c r="D9" s="5">
        <f t="shared" si="1"/>
        <v>0.8666666666666667</v>
      </c>
    </row>
    <row r="10" spans="1:6" x14ac:dyDescent="0.35">
      <c r="A10" s="3">
        <v>5</v>
      </c>
      <c r="B10" s="4">
        <v>140</v>
      </c>
      <c r="C10" s="4">
        <f t="shared" si="0"/>
        <v>84</v>
      </c>
      <c r="D10" s="5">
        <f t="shared" si="1"/>
        <v>0.93333333333333335</v>
      </c>
    </row>
    <row r="11" spans="1:6" x14ac:dyDescent="0.35">
      <c r="A11" s="3" t="s">
        <v>17</v>
      </c>
      <c r="B11" s="4">
        <v>150</v>
      </c>
      <c r="C11" s="4">
        <f t="shared" si="0"/>
        <v>90</v>
      </c>
      <c r="D11" s="5">
        <f t="shared" si="1"/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3EA0E-0E4A-47EF-937C-13F85ABFA0EE}">
  <dimension ref="A1"/>
  <sheetViews>
    <sheetView workbookViewId="0">
      <selection activeCell="G29" sqref="G29"/>
    </sheetView>
  </sheetViews>
  <sheetFormatPr baseColWidth="10" defaultRowHeight="14.5" x14ac:dyDescent="0.3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47A5680AD32E40B85416387CD348AC" ma:contentTypeVersion="19" ma:contentTypeDescription="Crear nuevo documento." ma:contentTypeScope="" ma:versionID="7cc739dfaf91f8e93246b8d2b6785b19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0a2c6295d46ed02a95388a63d931e2d2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24C043-9C52-4F82-8390-6B846374A9A0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2.xml><?xml version="1.0" encoding="utf-8"?>
<ds:datastoreItem xmlns:ds="http://schemas.openxmlformats.org/officeDocument/2006/customXml" ds:itemID="{358518A3-A2B7-492B-BF84-F650E4DB50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D696F0-6669-4C57-B077-E43036B1D8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124 PF459</vt:lpstr>
      <vt:lpstr>124 PF92</vt:lpstr>
      <vt:lpstr>124 PF3</vt:lpstr>
      <vt:lpstr>F18</vt:lpstr>
      <vt:lpstr>F05</vt:lpstr>
      <vt:lpstr>F06</vt:lpstr>
      <vt:lpstr>F33</vt:lpstr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Calfucura Andrades</dc:creator>
  <cp:lastModifiedBy>Emilio Casas</cp:lastModifiedBy>
  <dcterms:created xsi:type="dcterms:W3CDTF">2025-04-25T21:38:04Z</dcterms:created>
  <dcterms:modified xsi:type="dcterms:W3CDTF">2025-08-26T21:49:59Z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